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1805" activeTab="0"/>
  </bookViews>
  <sheets>
    <sheet name="OPĆI DIO" sheetId="1" r:id="rId1"/>
    <sheet name="PLAN RASHODA I IZDATAKA" sheetId="2" r:id="rId2"/>
    <sheet name="PLAN PRIHODA" sheetId="3" r:id="rId3"/>
  </sheets>
  <externalReferences>
    <externalReference r:id="rId6"/>
  </externalReferences>
  <definedNames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<sst xmlns="http://schemas.openxmlformats.org/spreadsheetml/2006/main" count="539" uniqueCount="247">
  <si>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</si>
  <si>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</si>
  <si>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</si>
  <si>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</si>
  <si>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</si>
  <si>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</si>
  <si>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</si>
  <si>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</si>
  <si>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</si>
  <si>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</si>
  <si>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</si>
  <si>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</si>
  <si>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</si>
  <si>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</si>
  <si>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>Ukupno (po izvorima)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</si>
  <si>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</si>
  <si>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</si>
  <si>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</si>
  <si>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</si>
  <si>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</si>
  <si>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</si>
  <si>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</si>
  <si>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</si>
  <si>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</si>
  <si>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Postrojenja i oprema</t>
  </si>
  <si>
    <t>OPĆI DIO</t>
  </si>
  <si>
    <t>PRIHODI UKUPNO</t>
  </si>
  <si>
    <t>RASHODI UKUPNO</t>
  </si>
  <si>
    <t>PRIHODI OD PRODAJE NEFINANCIJSKE IMOVINE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</si>
  <si>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</si>
  <si>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</si>
  <si>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</si>
  <si>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</si>
  <si>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</si>
  <si>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</si>
  <si>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</si>
  <si>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</si>
  <si>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za
2016.</t>
  </si>
  <si>
    <t>Projekcija plana za  2017.</t>
  </si>
  <si>
    <t>Projekcija plana za 2018.</t>
  </si>
  <si>
    <t>Pozicija</t>
  </si>
  <si>
    <t>Račun 
rashoda/
izdatka</t>
  </si>
  <si>
    <t>Naziv računa</t>
  </si>
  <si>
    <t>Pomoći proračunskim korisnicima iz proračuna koji im nije nadležan</t>
  </si>
  <si>
    <t xml:space="preserve">Prihodi iz nadležnog proračuna </t>
  </si>
  <si>
    <t>Prihodi proračuna jedinice lokalne i područne samouprave</t>
  </si>
  <si>
    <t>Prihodi od prodaje ili zamjene nefin. imovine i naknade s naslova osig.</t>
  </si>
  <si>
    <t>Namjenski primici</t>
  </si>
  <si>
    <t>PROCJENA
2017.</t>
  </si>
  <si>
    <t>Rashodi poslovanja</t>
  </si>
  <si>
    <t>Plaće za redovan rad</t>
  </si>
  <si>
    <t>Plaće za prekovremeni rad</t>
  </si>
  <si>
    <t>Plaće za posebne uvjete rada</t>
  </si>
  <si>
    <t>Doprinosi za obvezno zdravstveno osiguranje</t>
  </si>
  <si>
    <t>Doprinosi za obvezno osig. u slučaju nezaposlenosti</t>
  </si>
  <si>
    <t xml:space="preserve">Naknada za prijevoz </t>
  </si>
  <si>
    <t>003-03-02 DECENTRALIZIRANE FUNKCIJE</t>
  </si>
  <si>
    <t>Službena putovanja</t>
  </si>
  <si>
    <t>Dnevnice za službeni put u zemlji</t>
  </si>
  <si>
    <t>Naknade za smještaj na službenom putu u zemlji</t>
  </si>
  <si>
    <t>Naknada za prijevoz na službeno putu</t>
  </si>
  <si>
    <t>Stručno usavršavanje zaposlenika</t>
  </si>
  <si>
    <t>Seminari, savjetovanja i simpoziji</t>
  </si>
  <si>
    <t>Uredski materijal i ostali materijalni rashodi</t>
  </si>
  <si>
    <t xml:space="preserve">Uredski materijal 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</si>
  <si>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</si>
  <si>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</si>
  <si>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</si>
  <si>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redovitog poslovanja</t>
  </si>
  <si>
    <t>Energija</t>
  </si>
  <si>
    <t>Električna energija</t>
  </si>
  <si>
    <t>Motorni benzin i dizel gorivo</t>
  </si>
  <si>
    <t xml:space="preserve">Materijal i dijelovi za tekuće i investicijsko održavanje </t>
  </si>
  <si>
    <t>Materijal i dijelovi za tekuće i investicijsko održavanje građevinskih objekata</t>
  </si>
  <si>
    <t>Materijal i dijelovi za tekuće i investicijsko održavanje postrojenja i opreme</t>
  </si>
  <si>
    <t>Sitni inventar i auto gume</t>
  </si>
  <si>
    <t xml:space="preserve">Sitni inventar </t>
  </si>
  <si>
    <t>Službena, radna i zaštitna odjeća i obuća</t>
  </si>
  <si>
    <t>Službena, radna odjeća</t>
  </si>
  <si>
    <t xml:space="preserve">Usluge telefona, pošte i prijevoza </t>
  </si>
  <si>
    <t>Usluge telefona, telefaksa</t>
  </si>
  <si>
    <t>Poštarina (pisma, tiskanice i sl.)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</si>
  <si>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</si>
  <si>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</si>
  <si>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</si>
  <si>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promidžbe i informiranja</t>
  </si>
  <si>
    <t>Elektronski mediji</t>
  </si>
  <si>
    <t>Komunalne usluge</t>
  </si>
  <si>
    <t>Opskrba vodom</t>
  </si>
  <si>
    <t>Iznošenje i odvoz smeća</t>
  </si>
  <si>
    <t>Deratizacija i dezinsekcija</t>
  </si>
  <si>
    <t>Dimnjačarske i ekološke usluge</t>
  </si>
  <si>
    <t>Zdravstvene usluge</t>
  </si>
  <si>
    <t>Obvezni i preventivni zdravstveni pregledi zaposlenika</t>
  </si>
  <si>
    <t>Ostale intelektualne usluge</t>
  </si>
  <si>
    <t>Računalne usluge</t>
  </si>
  <si>
    <t>Usluge ažuriranja računalnih baza</t>
  </si>
  <si>
    <t>Premije osiguranja</t>
  </si>
  <si>
    <t>Premije osiguranja ostale imovine</t>
  </si>
  <si>
    <t xml:space="preserve">Ostali nespomenuti rashodi poslovanja </t>
  </si>
  <si>
    <t>Bankarske usluge i usluge platnog prometa</t>
  </si>
  <si>
    <t>Usluge platnog prometa</t>
  </si>
  <si>
    <t>Naknade građanima i kućanstvima u naravi</t>
  </si>
  <si>
    <t>Sufinanciranje cijene prijevoza</t>
  </si>
  <si>
    <t>KAPITALNI PROJEKTI</t>
  </si>
  <si>
    <t xml:space="preserve">Rashodi za nabavu nefinancijske imovine </t>
  </si>
  <si>
    <t>Rashodi za nabavu proizvedene dugotrajne imovine</t>
  </si>
  <si>
    <t>Knjige</t>
  </si>
  <si>
    <t>P05 0102A100002 PRODUŽENI BORAVAK</t>
  </si>
  <si>
    <t>Plaće za zaposlene</t>
  </si>
  <si>
    <t>Darovi</t>
  </si>
  <si>
    <t>Naknada za boles, invalidnost i slučaj smrti</t>
  </si>
  <si>
    <t>Regres za godišnji odmor</t>
  </si>
  <si>
    <t>Ostali nenavedeni rashodi za zaposlene</t>
  </si>
  <si>
    <t xml:space="preserve">Doprinosi za obvezno zdravstveno osiguranje </t>
  </si>
  <si>
    <t>Doprinosi za obvezno osiguranje u slučaju nezaposlenosti</t>
  </si>
  <si>
    <t>Naknada za prijevoz na posao i s posla</t>
  </si>
  <si>
    <t xml:space="preserve"> P05 0102A100003 TAMBURAŠKI SASTAV</t>
  </si>
  <si>
    <t>Intelektualne i osobne usluge</t>
  </si>
  <si>
    <t>UČENIČKA DRUŠTVA</t>
  </si>
  <si>
    <t xml:space="preserve">Ostali materijal za potrebe redovitog poslovanja </t>
  </si>
  <si>
    <t>Sitni inventar</t>
  </si>
  <si>
    <t>Ostale usluge za komunikaciju i prijevoz</t>
  </si>
  <si>
    <t>PROJEKT "KORAK PREMA JEDNAKOSTI"</t>
  </si>
  <si>
    <t>Tečajevi i stručni ispiti</t>
  </si>
  <si>
    <t>R0287</t>
  </si>
  <si>
    <t>R0288</t>
  </si>
  <si>
    <t>Materijal i sredstva za čišćenje i odžavanje</t>
  </si>
  <si>
    <t>R0289</t>
  </si>
  <si>
    <t>Materijal i sirovine</t>
  </si>
  <si>
    <t>R0290</t>
  </si>
  <si>
    <t>Namirnice</t>
  </si>
  <si>
    <t>R0291</t>
  </si>
  <si>
    <t>R0292</t>
  </si>
  <si>
    <t>R0293</t>
  </si>
  <si>
    <t>Zdravstvene i veterinarske usluge</t>
  </si>
  <si>
    <t>R0294</t>
  </si>
  <si>
    <t>R0295</t>
  </si>
  <si>
    <t>Labaratorijske usluge</t>
  </si>
  <si>
    <t>OSTALI IZVORI</t>
  </si>
  <si>
    <t>VLASTITI PRIHODI</t>
  </si>
  <si>
    <t>R0296</t>
  </si>
  <si>
    <t>R0297</t>
  </si>
  <si>
    <t>R0298</t>
  </si>
  <si>
    <t>R0299</t>
  </si>
  <si>
    <t>Hrvatski školski sportski savez</t>
  </si>
  <si>
    <t>R0300</t>
  </si>
  <si>
    <t>R0301</t>
  </si>
  <si>
    <t>Usluge telefona, pošte i prijevoza</t>
  </si>
  <si>
    <t>R0303</t>
  </si>
  <si>
    <t>R0302</t>
  </si>
  <si>
    <t>DONACIJE</t>
  </si>
  <si>
    <t>R0307</t>
  </si>
  <si>
    <t>SVEUKUPNO:</t>
  </si>
  <si>
    <t xml:space="preserve">32216
</t>
  </si>
  <si>
    <t>R0304</t>
  </si>
  <si>
    <t>R0305</t>
  </si>
  <si>
    <t>R0306</t>
  </si>
  <si>
    <t>R0308</t>
  </si>
  <si>
    <t>R0309</t>
  </si>
  <si>
    <t>R0310</t>
  </si>
  <si>
    <t>R0311</t>
  </si>
  <si>
    <t>R0312</t>
  </si>
  <si>
    <t>R0313</t>
  </si>
  <si>
    <t>R0314</t>
  </si>
  <si>
    <t>R0315</t>
  </si>
  <si>
    <t>R0317</t>
  </si>
  <si>
    <t>R0327</t>
  </si>
  <si>
    <t>R0328</t>
  </si>
  <si>
    <t>R0329</t>
  </si>
  <si>
    <t>R0330</t>
  </si>
  <si>
    <t>R0331</t>
  </si>
  <si>
    <t>R0332</t>
  </si>
  <si>
    <t>R0333</t>
  </si>
  <si>
    <t>R0334</t>
  </si>
  <si>
    <t>R0335</t>
  </si>
  <si>
    <t>R0336</t>
  </si>
  <si>
    <t>R0337</t>
  </si>
  <si>
    <t>R0338</t>
  </si>
  <si>
    <t>ŠKOLSKA KUHINJA - SUFINANCIRANJE RODITELJA</t>
  </si>
  <si>
    <t>ŠKOLSKA KUHINJA - PROJEKT "OSIGURAVANJE ŠKOLSKE PREHRANE ZA DJECU U RIZIKU OD SIROMAŠTVA"</t>
  </si>
  <si>
    <t>Prihodi proračuna jedinice lokalne i    područne   samouprave</t>
  </si>
  <si>
    <t>Ostali materijali za proizvodnju energije  (ugljen, drva, teška ulja)</t>
  </si>
  <si>
    <t>Ugovor o djelu</t>
  </si>
  <si>
    <t>R0339</t>
  </si>
  <si>
    <t>R0340</t>
  </si>
  <si>
    <t>R0341</t>
  </si>
  <si>
    <t>R0342</t>
  </si>
  <si>
    <t>R0343</t>
  </si>
  <si>
    <t>R0344</t>
  </si>
  <si>
    <t>R0345</t>
  </si>
  <si>
    <t>R0346</t>
  </si>
  <si>
    <t>R0347</t>
  </si>
  <si>
    <t>R0348</t>
  </si>
  <si>
    <t>R0349</t>
  </si>
  <si>
    <t>R0350</t>
  </si>
  <si>
    <t>R0351</t>
  </si>
  <si>
    <t>R0352</t>
  </si>
  <si>
    <t>R0353</t>
  </si>
  <si>
    <t>R0354</t>
  </si>
  <si>
    <t>R0355</t>
  </si>
  <si>
    <t>R0362</t>
  </si>
  <si>
    <t>Plaće (bruto)</t>
  </si>
  <si>
    <r>
      <t>Prihodi proračuna jedinice lokalne i područne samouprave</t>
    </r>
    <r>
      <rPr>
        <b/>
        <u val="single"/>
        <sz val="9"/>
        <rFont val="Arial"/>
        <family val="2"/>
      </rPr>
      <t xml:space="preserve"> </t>
    </r>
  </si>
  <si>
    <t xml:space="preserve">Vlastiti prihodi </t>
  </si>
  <si>
    <t xml:space="preserve">Pomoći </t>
  </si>
  <si>
    <t xml:space="preserve">Kapitalne donacije </t>
  </si>
  <si>
    <r>
      <rPr>
        <b/>
        <sz val="8"/>
        <rFont val="Arial"/>
        <family val="2"/>
      </rPr>
      <t>63611</t>
    </r>
    <r>
      <rPr>
        <sz val="8"/>
        <rFont val="Arial"/>
        <family val="2"/>
      </rPr>
      <t xml:space="preserve"> - Tekuće pomoći proračunskim korisnicima iz proračuna koji im nije nadležan </t>
    </r>
  </si>
  <si>
    <r>
      <rPr>
        <b/>
        <sz val="8"/>
        <rFont val="Arial"/>
        <family val="2"/>
      </rPr>
      <t>67111</t>
    </r>
    <r>
      <rPr>
        <sz val="8"/>
        <rFont val="Arial"/>
        <family val="2"/>
      </rPr>
      <t xml:space="preserve"> - Prihodi iz nadležnog proračuna za financiranje rashoda poslovanja (decentraliziranje funkcije)</t>
    </r>
  </si>
  <si>
    <r>
      <rPr>
        <b/>
        <sz val="8"/>
        <rFont val="Arial"/>
        <family val="2"/>
      </rPr>
      <t>67121</t>
    </r>
    <r>
      <rPr>
        <sz val="8"/>
        <rFont val="Arial"/>
        <family val="2"/>
      </rPr>
      <t xml:space="preserve"> - Prihodi iz nadležnog proračuna za financiranje rashoda za nabavu nefinancijske imovine (kapitalni projekti)</t>
    </r>
  </si>
  <si>
    <r>
      <rPr>
        <b/>
        <sz val="8"/>
        <rFont val="Arial"/>
        <family val="2"/>
      </rPr>
      <t xml:space="preserve">67111 </t>
    </r>
    <r>
      <rPr>
        <sz val="8"/>
        <rFont val="Arial"/>
        <family val="2"/>
      </rPr>
      <t>- Prihodi iz nadležnog proračuna za financiranje rashoda poslovanja (Produženi boravak)</t>
    </r>
  </si>
  <si>
    <r>
      <rPr>
        <b/>
        <sz val="8"/>
        <rFont val="Arial"/>
        <family val="2"/>
      </rPr>
      <t xml:space="preserve">67111 </t>
    </r>
    <r>
      <rPr>
        <sz val="8"/>
        <rFont val="Arial"/>
        <family val="2"/>
      </rPr>
      <t>- Prihodi iz nadležnog proračuna za financiranje rashoda poslovanja (Tamburaška sekcija)</t>
    </r>
  </si>
  <si>
    <r>
      <rPr>
        <b/>
        <sz val="8"/>
        <rFont val="Arial"/>
        <family val="2"/>
      </rPr>
      <t xml:space="preserve">67111 </t>
    </r>
    <r>
      <rPr>
        <sz val="8"/>
        <rFont val="Arial"/>
        <family val="2"/>
      </rPr>
      <t>- Prihodi iz nadležnog proračuna za financiranje rashoda poslovanja (Učenička društva)</t>
    </r>
  </si>
  <si>
    <r>
      <rPr>
        <b/>
        <sz val="8"/>
        <rFont val="Arial"/>
        <family val="2"/>
      </rPr>
      <t xml:space="preserve">65264 </t>
    </r>
    <r>
      <rPr>
        <sz val="8"/>
        <rFont val="Arial"/>
        <family val="2"/>
      </rPr>
      <t>- Sufinanciranje cijene usluge (školska kuhinja)</t>
    </r>
  </si>
  <si>
    <r>
      <rPr>
        <b/>
        <sz val="8"/>
        <rFont val="Arial"/>
        <family val="2"/>
      </rPr>
      <t>63931</t>
    </r>
    <r>
      <rPr>
        <sz val="8"/>
        <rFont val="Arial"/>
        <family val="2"/>
      </rPr>
      <t xml:space="preserve"> - Tekući prijenos između proračunskih korisnika istog proračuna temeljem prijenosa EU sredstava (Projekt "Korak prema jednakosti")</t>
    </r>
  </si>
  <si>
    <r>
      <rPr>
        <b/>
        <sz val="8"/>
        <rFont val="Arial"/>
        <family val="2"/>
      </rPr>
      <t xml:space="preserve">65269 </t>
    </r>
    <r>
      <rPr>
        <sz val="8"/>
        <rFont val="Arial"/>
        <family val="2"/>
      </rPr>
      <t>- Ostali nespomenuti prihodi po posebnim propisima (Hrvatski školski sportski savez)</t>
    </r>
  </si>
  <si>
    <r>
      <rPr>
        <b/>
        <sz val="8"/>
        <rFont val="Arial"/>
        <family val="2"/>
      </rPr>
      <t xml:space="preserve">66151 </t>
    </r>
    <r>
      <rPr>
        <sz val="8"/>
        <rFont val="Arial"/>
        <family val="2"/>
      </rPr>
      <t xml:space="preserve">- Prihodi od pruženih usluga </t>
    </r>
  </si>
  <si>
    <r>
      <rPr>
        <b/>
        <sz val="8"/>
        <rFont val="Arial"/>
        <family val="2"/>
      </rPr>
      <t xml:space="preserve">66321 </t>
    </r>
    <r>
      <rPr>
        <sz val="8"/>
        <rFont val="Arial"/>
        <family val="2"/>
      </rPr>
      <t>-  Kapitalne donacije od fizičkih osoba</t>
    </r>
  </si>
  <si>
    <t xml:space="preserve">Prihodi proračuna jedinice lokalne i područne samouprave </t>
  </si>
  <si>
    <r>
      <rPr>
        <b/>
        <sz val="8"/>
        <rFont val="Arial"/>
        <family val="2"/>
      </rPr>
      <t>63931</t>
    </r>
    <r>
      <rPr>
        <sz val="8"/>
        <rFont val="Arial"/>
        <family val="2"/>
      </rPr>
      <t xml:space="preserve"> - Tekući prijenos između proračunskih korisnika istog proračuna temeljem prijenosa EU sredstava (Projekt "Osiguravanje školske prehrane za djecu u riziku od siromaštva")</t>
    </r>
  </si>
  <si>
    <r>
      <rPr>
        <b/>
        <sz val="8"/>
        <rFont val="Arial"/>
        <family val="2"/>
      </rPr>
      <t>64199 -</t>
    </r>
    <r>
      <rPr>
        <sz val="8"/>
        <rFont val="Arial"/>
        <family val="2"/>
      </rPr>
      <t xml:space="preserve"> Ostali prihodi od financijeke imovine </t>
    </r>
  </si>
  <si>
    <t>Ravnatelj</t>
  </si>
  <si>
    <t>Antonio Milinković, dipl. uč.</t>
  </si>
  <si>
    <t>Uređaji, strojevi i orema za ostale namjene</t>
  </si>
  <si>
    <t>Projekcija plana za  2021.</t>
  </si>
  <si>
    <t xml:space="preserve">Projekcija plana za 2022. </t>
  </si>
  <si>
    <t xml:space="preserve">Reprezentacija </t>
  </si>
  <si>
    <t>Uredska oprema i namještaj</t>
  </si>
  <si>
    <t>Ostala uredska oprema</t>
  </si>
  <si>
    <t xml:space="preserve">Uređaji </t>
  </si>
  <si>
    <t>Oprema za održavanje i zaštiti</t>
  </si>
  <si>
    <t>Ostala oprema za održavanje i zaštitu</t>
  </si>
  <si>
    <t>2022.</t>
  </si>
  <si>
    <t>Ukupno prihodi i primici za 2022.</t>
  </si>
  <si>
    <t>Projekcija plana
za 2021.</t>
  </si>
  <si>
    <t>Projekcija plana 
za 2022.</t>
  </si>
  <si>
    <t>PLAN ZA  
2020.</t>
  </si>
  <si>
    <t>Lički Osik 30.12.2019. god.</t>
  </si>
  <si>
    <t>Klasa:</t>
  </si>
  <si>
    <t>602-01/19-01/32</t>
  </si>
  <si>
    <t>Urbroj:</t>
  </si>
  <si>
    <t>2125/26-19-2</t>
  </si>
  <si>
    <t>Predsjednica Školskog odbora</t>
  </si>
  <si>
    <t>Marijana Musić - Mašić</t>
  </si>
  <si>
    <t>FINANCIJSKI PLAN OŠ DR. FRANJE TUĐMANA LIČKI OSIK  ZA 2020. GODINU I PROJEKCIJA ZA 2021. I 2022. GODINU</t>
  </si>
  <si>
    <t xml:space="preserve"> FINANCIJSKI PLAN OŠ DR. FRANJE TUĐMANA LIČKI OSIK ZA 2020. I                                                                                                                                                PROJEKCIJA PLANA ZA  2021. I 2022. GODINU</t>
  </si>
  <si>
    <t>Plan 
za 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</si>
</sst>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7" fillId="34" borderId="7" applyNumberFormat="0" applyAlignment="0" applyProtection="0"/>
    <xf numFmtId="0" fontId="53" fillId="42" borderId="8" applyNumberFormat="0" applyAlignment="0" applyProtection="0"/>
    <xf numFmtId="0" fontId="15" fillId="0" borderId="9" applyNumberFormat="0" applyFill="0" applyAlignment="0" applyProtection="0"/>
    <xf numFmtId="0" fontId="5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4" borderId="0" applyNumberFormat="0" applyBorder="0" applyAlignment="0" applyProtection="0"/>
    <xf numFmtId="0" fontId="51" fillId="0" borderId="0">
      <alignment/>
      <protection/>
    </xf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9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NumberFormat="1" applyFont="1" applyFill="1" applyBorder="1" applyAlignment="1" applyProtection="1" quotePrefix="1">
      <alignment horizontal="center" vertical="center"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9" fillId="0" borderId="17" xfId="0" applyFont="1" applyBorder="1" applyAlignment="1" quotePrefix="1">
      <alignment horizontal="left" wrapText="1"/>
    </xf>
    <xf numFmtId="0" fontId="29" fillId="0" borderId="18" xfId="0" applyFont="1" applyBorder="1" applyAlignment="1" quotePrefix="1">
      <alignment horizontal="left" wrapText="1"/>
    </xf>
    <xf numFmtId="0" fontId="29" fillId="0" borderId="18" xfId="0" applyFont="1" applyBorder="1" applyAlignment="1" quotePrefix="1">
      <alignment horizontal="center" wrapText="1"/>
    </xf>
    <xf numFmtId="0" fontId="29" fillId="0" borderId="18" xfId="0" applyNumberFormat="1" applyFont="1" applyFill="1" applyBorder="1" applyAlignment="1" applyProtection="1" quotePrefix="1">
      <alignment horizontal="left"/>
      <protection/>
    </xf>
    <xf numFmtId="0" fontId="24" fillId="0" borderId="19" xfId="0" applyNumberFormat="1" applyFont="1" applyFill="1" applyBorder="1" applyAlignment="1" applyProtection="1">
      <alignment horizont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21" xfId="0" applyNumberFormat="1" applyFont="1" applyFill="1" applyBorder="1" applyAlignment="1">
      <alignment horizontal="right" vertical="top" wrapText="1"/>
    </xf>
    <xf numFmtId="1" fontId="22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32" fillId="7" borderId="17" xfId="0" applyFont="1" applyFill="1" applyBorder="1" applyAlignment="1">
      <alignment horizontal="left"/>
    </xf>
    <xf numFmtId="3" fontId="29" fillId="7" borderId="19" xfId="0" applyNumberFormat="1" applyFont="1" applyFill="1" applyBorder="1" applyAlignment="1">
      <alignment horizontal="right"/>
    </xf>
    <xf numFmtId="3" fontId="29" fillId="7" borderId="19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29" fillId="0" borderId="19" xfId="0" applyNumberFormat="1" applyFont="1" applyFill="1" applyBorder="1" applyAlignment="1">
      <alignment horizontal="right"/>
    </xf>
    <xf numFmtId="3" fontId="29" fillId="48" borderId="17" xfId="0" applyNumberFormat="1" applyFont="1" applyFill="1" applyBorder="1" applyAlignment="1" quotePrefix="1">
      <alignment horizontal="right"/>
    </xf>
    <xf numFmtId="3" fontId="29" fillId="48" borderId="19" xfId="0" applyNumberFormat="1" applyFont="1" applyFill="1" applyBorder="1" applyAlignment="1" applyProtection="1">
      <alignment horizontal="right" wrapText="1"/>
      <protection/>
    </xf>
    <xf numFmtId="3" fontId="29" fillId="7" borderId="17" xfId="0" applyNumberFormat="1" applyFont="1" applyFill="1" applyBorder="1" applyAlignment="1" quotePrefix="1">
      <alignment horizontal="right"/>
    </xf>
    <xf numFmtId="3" fontId="30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3" fontId="37" fillId="0" borderId="0" xfId="0" applyNumberFormat="1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3" fontId="37" fillId="0" borderId="22" xfId="0" applyNumberFormat="1" applyFont="1" applyBorder="1" applyAlignment="1">
      <alignment wrapText="1"/>
    </xf>
    <xf numFmtId="3" fontId="37" fillId="0" borderId="0" xfId="0" applyNumberFormat="1" applyFont="1" applyBorder="1" applyAlignment="1">
      <alignment wrapText="1"/>
    </xf>
    <xf numFmtId="3" fontId="36" fillId="0" borderId="18" xfId="0" applyNumberFormat="1" applyFont="1" applyBorder="1" applyAlignment="1">
      <alignment horizontal="center" vertical="center" wrapText="1"/>
    </xf>
    <xf numFmtId="3" fontId="36" fillId="0" borderId="18" xfId="0" applyNumberFormat="1" applyFont="1" applyFill="1" applyBorder="1" applyAlignment="1">
      <alignment horizontal="center" vertical="center"/>
    </xf>
    <xf numFmtId="3" fontId="36" fillId="0" borderId="23" xfId="0" applyNumberFormat="1" applyFont="1" applyBorder="1" applyAlignment="1" quotePrefix="1">
      <alignment horizontal="center" vertical="center" wrapText="1"/>
    </xf>
    <xf numFmtId="3" fontId="36" fillId="0" borderId="0" xfId="0" applyNumberFormat="1" applyFont="1" applyBorder="1" applyAlignment="1" quotePrefix="1">
      <alignment horizontal="center" vertical="center" wrapText="1"/>
    </xf>
    <xf numFmtId="3" fontId="36" fillId="0" borderId="24" xfId="0" applyNumberFormat="1" applyFont="1" applyBorder="1" applyAlignment="1">
      <alignment horizontal="center" vertical="center" wrapText="1"/>
    </xf>
    <xf numFmtId="3" fontId="36" fillId="0" borderId="25" xfId="0" applyNumberFormat="1" applyFont="1" applyBorder="1" applyAlignment="1">
      <alignment horizontal="center" vertical="center" wrapText="1"/>
    </xf>
    <xf numFmtId="3" fontId="36" fillId="0" borderId="26" xfId="0" applyNumberFormat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36" fillId="0" borderId="27" xfId="98" applyNumberFormat="1" applyFont="1" applyBorder="1" applyAlignment="1">
      <alignment/>
    </xf>
    <xf numFmtId="3" fontId="36" fillId="0" borderId="28" xfId="98" applyNumberFormat="1" applyFont="1" applyBorder="1" applyAlignment="1">
      <alignment/>
    </xf>
    <xf numFmtId="3" fontId="36" fillId="0" borderId="29" xfId="98" applyNumberFormat="1" applyFont="1" applyBorder="1" applyAlignment="1">
      <alignment/>
    </xf>
    <xf numFmtId="3" fontId="36" fillId="0" borderId="0" xfId="98" applyNumberFormat="1" applyFont="1" applyBorder="1" applyAlignment="1">
      <alignment/>
    </xf>
    <xf numFmtId="165" fontId="37" fillId="0" borderId="27" xfId="98" applyFont="1" applyBorder="1" applyAlignment="1">
      <alignment/>
    </xf>
    <xf numFmtId="165" fontId="37" fillId="0" borderId="28" xfId="98" applyFont="1" applyBorder="1" applyAlignment="1">
      <alignment/>
    </xf>
    <xf numFmtId="165" fontId="37" fillId="0" borderId="29" xfId="98" applyFont="1" applyBorder="1" applyAlignment="1">
      <alignment/>
    </xf>
    <xf numFmtId="165" fontId="37" fillId="0" borderId="0" xfId="98" applyFont="1" applyBorder="1" applyAlignment="1">
      <alignment/>
    </xf>
    <xf numFmtId="165" fontId="37" fillId="0" borderId="30" xfId="98" applyFont="1" applyBorder="1" applyAlignment="1">
      <alignment/>
    </xf>
    <xf numFmtId="165" fontId="36" fillId="0" borderId="31" xfId="98" applyFont="1" applyBorder="1" applyAlignment="1">
      <alignment/>
    </xf>
    <xf numFmtId="3" fontId="36" fillId="0" borderId="31" xfId="0" applyNumberFormat="1" applyFont="1" applyBorder="1" applyAlignment="1">
      <alignment/>
    </xf>
    <xf numFmtId="165" fontId="36" fillId="0" borderId="0" xfId="98" applyFont="1" applyBorder="1" applyAlignment="1">
      <alignment/>
    </xf>
    <xf numFmtId="3" fontId="37" fillId="0" borderId="0" xfId="0" applyNumberFormat="1" applyFont="1" applyAlignment="1">
      <alignment wrapText="1"/>
    </xf>
    <xf numFmtId="0" fontId="36" fillId="48" borderId="32" xfId="0" applyNumberFormat="1" applyFont="1" applyFill="1" applyBorder="1" applyAlignment="1">
      <alignment horizontal="center" vertical="center" wrapText="1"/>
    </xf>
    <xf numFmtId="0" fontId="36" fillId="48" borderId="33" xfId="0" applyNumberFormat="1" applyFont="1" applyFill="1" applyBorder="1" applyAlignment="1">
      <alignment horizontal="left" vertical="center" wrapText="1"/>
    </xf>
    <xf numFmtId="3" fontId="36" fillId="48" borderId="32" xfId="0" applyNumberFormat="1" applyFont="1" applyFill="1" applyBorder="1" applyAlignment="1">
      <alignment horizontal="right" vertical="center" wrapText="1"/>
    </xf>
    <xf numFmtId="3" fontId="36" fillId="48" borderId="32" xfId="0" applyNumberFormat="1" applyFont="1" applyFill="1" applyBorder="1" applyAlignment="1">
      <alignment horizontal="center" vertical="center" wrapText="1"/>
    </xf>
    <xf numFmtId="3" fontId="36" fillId="48" borderId="33" xfId="0" applyNumberFormat="1" applyFont="1" applyFill="1" applyBorder="1" applyAlignment="1">
      <alignment horizontal="center" vertical="center" wrapText="1"/>
    </xf>
    <xf numFmtId="3" fontId="36" fillId="48" borderId="0" xfId="0" applyNumberFormat="1" applyFont="1" applyFill="1" applyBorder="1" applyAlignment="1">
      <alignment horizontal="center" vertical="center" wrapText="1"/>
    </xf>
    <xf numFmtId="0" fontId="37" fillId="49" borderId="34" xfId="0" applyNumberFormat="1" applyFont="1" applyFill="1" applyBorder="1" applyAlignment="1">
      <alignment horizontal="center" vertical="center"/>
    </xf>
    <xf numFmtId="0" fontId="36" fillId="49" borderId="34" xfId="0" applyNumberFormat="1" applyFont="1" applyFill="1" applyBorder="1" applyAlignment="1">
      <alignment vertical="center" wrapText="1"/>
    </xf>
    <xf numFmtId="3" fontId="36" fillId="49" borderId="34" xfId="0" applyNumberFormat="1" applyFont="1" applyFill="1" applyBorder="1" applyAlignment="1">
      <alignment vertical="center"/>
    </xf>
    <xf numFmtId="3" fontId="37" fillId="49" borderId="34" xfId="0" applyNumberFormat="1" applyFont="1" applyFill="1" applyBorder="1" applyAlignment="1">
      <alignment vertical="center"/>
    </xf>
    <xf numFmtId="3" fontId="37" fillId="49" borderId="35" xfId="0" applyNumberFormat="1" applyFont="1" applyFill="1" applyBorder="1" applyAlignment="1">
      <alignment vertical="center"/>
    </xf>
    <xf numFmtId="3" fontId="37" fillId="49" borderId="36" xfId="0" applyNumberFormat="1" applyFont="1" applyFill="1" applyBorder="1" applyAlignment="1">
      <alignment vertical="center"/>
    </xf>
    <xf numFmtId="3" fontId="37" fillId="49" borderId="0" xfId="0" applyNumberFormat="1" applyFont="1" applyFill="1" applyAlignment="1">
      <alignment/>
    </xf>
    <xf numFmtId="3" fontId="36" fillId="49" borderId="37" xfId="0" applyNumberFormat="1" applyFont="1" applyFill="1" applyBorder="1" applyAlignment="1">
      <alignment vertical="center"/>
    </xf>
    <xf numFmtId="3" fontId="37" fillId="49" borderId="37" xfId="0" applyNumberFormat="1" applyFont="1" applyFill="1" applyBorder="1" applyAlignment="1">
      <alignment vertical="center"/>
    </xf>
    <xf numFmtId="3" fontId="37" fillId="49" borderId="38" xfId="0" applyNumberFormat="1" applyFont="1" applyFill="1" applyBorder="1" applyAlignment="1">
      <alignment vertical="center"/>
    </xf>
    <xf numFmtId="3" fontId="37" fillId="49" borderId="39" xfId="0" applyNumberFormat="1" applyFont="1" applyFill="1" applyBorder="1" applyAlignment="1">
      <alignment vertical="center"/>
    </xf>
    <xf numFmtId="0" fontId="37" fillId="48" borderId="34" xfId="0" applyNumberFormat="1" applyFont="1" applyFill="1" applyBorder="1" applyAlignment="1">
      <alignment horizontal="center" vertical="center"/>
    </xf>
    <xf numFmtId="0" fontId="36" fillId="48" borderId="34" xfId="0" applyNumberFormat="1" applyFont="1" applyFill="1" applyBorder="1" applyAlignment="1">
      <alignment vertical="center" wrapText="1"/>
    </xf>
    <xf numFmtId="3" fontId="36" fillId="48" borderId="37" xfId="0" applyNumberFormat="1" applyFont="1" applyFill="1" applyBorder="1" applyAlignment="1">
      <alignment vertical="center"/>
    </xf>
    <xf numFmtId="3" fontId="37" fillId="48" borderId="37" xfId="0" applyNumberFormat="1" applyFont="1" applyFill="1" applyBorder="1" applyAlignment="1">
      <alignment vertical="center"/>
    </xf>
    <xf numFmtId="3" fontId="37" fillId="48" borderId="38" xfId="0" applyNumberFormat="1" applyFont="1" applyFill="1" applyBorder="1" applyAlignment="1">
      <alignment vertical="center"/>
    </xf>
    <xf numFmtId="3" fontId="37" fillId="48" borderId="39" xfId="0" applyNumberFormat="1" applyFont="1" applyFill="1" applyBorder="1" applyAlignment="1">
      <alignment vertical="center"/>
    </xf>
    <xf numFmtId="0" fontId="36" fillId="49" borderId="34" xfId="0" applyNumberFormat="1" applyFont="1" applyFill="1" applyBorder="1" applyAlignment="1">
      <alignment horizontal="center" vertical="center"/>
    </xf>
    <xf numFmtId="0" fontId="36" fillId="49" borderId="34" xfId="0" applyNumberFormat="1" applyFont="1" applyFill="1" applyBorder="1" applyAlignment="1">
      <alignment vertical="center"/>
    </xf>
    <xf numFmtId="3" fontId="36" fillId="0" borderId="32" xfId="0" applyNumberFormat="1" applyFont="1" applyBorder="1" applyAlignment="1">
      <alignment vertical="center"/>
    </xf>
    <xf numFmtId="3" fontId="37" fillId="0" borderId="32" xfId="0" applyNumberFormat="1" applyFont="1" applyBorder="1" applyAlignment="1">
      <alignment vertical="center"/>
    </xf>
    <xf numFmtId="3" fontId="37" fillId="0" borderId="33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vertical="center"/>
    </xf>
    <xf numFmtId="0" fontId="37" fillId="49" borderId="34" xfId="0" applyNumberFormat="1" applyFont="1" applyFill="1" applyBorder="1" applyAlignment="1">
      <alignment vertical="center"/>
    </xf>
    <xf numFmtId="3" fontId="37" fillId="0" borderId="34" xfId="0" applyNumberFormat="1" applyFont="1" applyBorder="1" applyAlignment="1">
      <alignment vertical="center"/>
    </xf>
    <xf numFmtId="3" fontId="37" fillId="0" borderId="35" xfId="0" applyNumberFormat="1" applyFont="1" applyBorder="1" applyAlignment="1">
      <alignment vertical="center"/>
    </xf>
    <xf numFmtId="3" fontId="37" fillId="0" borderId="36" xfId="0" applyNumberFormat="1" applyFont="1" applyBorder="1" applyAlignment="1">
      <alignment vertical="center"/>
    </xf>
    <xf numFmtId="0" fontId="37" fillId="49" borderId="34" xfId="0" applyNumberFormat="1" applyFont="1" applyFill="1" applyBorder="1" applyAlignment="1">
      <alignment vertical="center" wrapText="1"/>
    </xf>
    <xf numFmtId="3" fontId="36" fillId="0" borderId="37" xfId="0" applyNumberFormat="1" applyFont="1" applyBorder="1" applyAlignment="1">
      <alignment vertical="center"/>
    </xf>
    <xf numFmtId="3" fontId="37" fillId="0" borderId="37" xfId="0" applyNumberFormat="1" applyFont="1" applyBorder="1" applyAlignment="1">
      <alignment vertical="center"/>
    </xf>
    <xf numFmtId="3" fontId="37" fillId="0" borderId="38" xfId="0" applyNumberFormat="1" applyFont="1" applyBorder="1" applyAlignment="1">
      <alignment vertical="center"/>
    </xf>
    <xf numFmtId="3" fontId="37" fillId="0" borderId="39" xfId="0" applyNumberFormat="1" applyFont="1" applyBorder="1" applyAlignment="1">
      <alignment vertical="center"/>
    </xf>
    <xf numFmtId="3" fontId="36" fillId="0" borderId="34" xfId="0" applyNumberFormat="1" applyFont="1" applyBorder="1" applyAlignment="1">
      <alignment vertical="center"/>
    </xf>
    <xf numFmtId="0" fontId="36" fillId="49" borderId="34" xfId="0" applyNumberFormat="1" applyFont="1" applyFill="1" applyBorder="1" applyAlignment="1">
      <alignment horizontal="left" vertical="center"/>
    </xf>
    <xf numFmtId="0" fontId="36" fillId="49" borderId="32" xfId="0" applyNumberFormat="1" applyFont="1" applyFill="1" applyBorder="1" applyAlignment="1">
      <alignment horizontal="center" vertical="center"/>
    </xf>
    <xf numFmtId="0" fontId="37" fillId="49" borderId="37" xfId="0" applyNumberFormat="1" applyFont="1" applyFill="1" applyBorder="1" applyAlignment="1">
      <alignment horizontal="center" vertical="center"/>
    </xf>
    <xf numFmtId="0" fontId="36" fillId="49" borderId="37" xfId="0" applyNumberFormat="1" applyFont="1" applyFill="1" applyBorder="1" applyAlignment="1">
      <alignment horizontal="center" vertical="center"/>
    </xf>
    <xf numFmtId="0" fontId="36" fillId="49" borderId="37" xfId="0" applyNumberFormat="1" applyFont="1" applyFill="1" applyBorder="1" applyAlignment="1">
      <alignment vertical="center" wrapText="1"/>
    </xf>
    <xf numFmtId="0" fontId="36" fillId="49" borderId="32" xfId="0" applyNumberFormat="1" applyFont="1" applyFill="1" applyBorder="1" applyAlignment="1">
      <alignment vertical="center" wrapText="1"/>
    </xf>
    <xf numFmtId="0" fontId="36" fillId="48" borderId="34" xfId="0" applyNumberFormat="1" applyFont="1" applyFill="1" applyBorder="1" applyAlignment="1">
      <alignment vertical="center"/>
    </xf>
    <xf numFmtId="3" fontId="37" fillId="48" borderId="34" xfId="0" applyNumberFormat="1" applyFont="1" applyFill="1" applyBorder="1" applyAlignment="1">
      <alignment vertical="center"/>
    </xf>
    <xf numFmtId="3" fontId="36" fillId="48" borderId="34" xfId="0" applyNumberFormat="1" applyFont="1" applyFill="1" applyBorder="1" applyAlignment="1">
      <alignment vertical="center"/>
    </xf>
    <xf numFmtId="3" fontId="37" fillId="48" borderId="35" xfId="0" applyNumberFormat="1" applyFont="1" applyFill="1" applyBorder="1" applyAlignment="1">
      <alignment vertical="center"/>
    </xf>
    <xf numFmtId="3" fontId="37" fillId="48" borderId="36" xfId="0" applyNumberFormat="1" applyFont="1" applyFill="1" applyBorder="1" applyAlignment="1">
      <alignment vertical="center"/>
    </xf>
    <xf numFmtId="0" fontId="36" fillId="0" borderId="34" xfId="0" applyNumberFormat="1" applyFont="1" applyBorder="1" applyAlignment="1">
      <alignment horizontal="center" vertical="center"/>
    </xf>
    <xf numFmtId="0" fontId="36" fillId="0" borderId="34" xfId="0" applyNumberFormat="1" applyFont="1" applyBorder="1" applyAlignment="1">
      <alignment vertical="center" wrapText="1"/>
    </xf>
    <xf numFmtId="0" fontId="37" fillId="0" borderId="34" xfId="0" applyNumberFormat="1" applyFont="1" applyBorder="1" applyAlignment="1">
      <alignment horizontal="center" vertical="center"/>
    </xf>
    <xf numFmtId="0" fontId="36" fillId="0" borderId="34" xfId="0" applyNumberFormat="1" applyFont="1" applyBorder="1" applyAlignment="1">
      <alignment vertical="center"/>
    </xf>
    <xf numFmtId="0" fontId="37" fillId="48" borderId="40" xfId="0" applyNumberFormat="1" applyFont="1" applyFill="1" applyBorder="1" applyAlignment="1">
      <alignment horizontal="center" vertical="center"/>
    </xf>
    <xf numFmtId="0" fontId="36" fillId="48" borderId="40" xfId="0" applyNumberFormat="1" applyFont="1" applyFill="1" applyBorder="1" applyAlignment="1">
      <alignment vertical="center" wrapText="1"/>
    </xf>
    <xf numFmtId="0" fontId="36" fillId="49" borderId="40" xfId="0" applyNumberFormat="1" applyFont="1" applyFill="1" applyBorder="1" applyAlignment="1">
      <alignment horizontal="center" vertical="center"/>
    </xf>
    <xf numFmtId="0" fontId="36" fillId="49" borderId="40" xfId="0" applyNumberFormat="1" applyFont="1" applyFill="1" applyBorder="1" applyAlignment="1">
      <alignment vertical="center"/>
    </xf>
    <xf numFmtId="0" fontId="37" fillId="49" borderId="35" xfId="0" applyNumberFormat="1" applyFont="1" applyFill="1" applyBorder="1" applyAlignment="1">
      <alignment horizontal="center" vertical="center"/>
    </xf>
    <xf numFmtId="0" fontId="37" fillId="49" borderId="35" xfId="0" applyNumberFormat="1" applyFont="1" applyFill="1" applyBorder="1" applyAlignment="1">
      <alignment vertical="center"/>
    </xf>
    <xf numFmtId="0" fontId="36" fillId="49" borderId="35" xfId="0" applyNumberFormat="1" applyFont="1" applyFill="1" applyBorder="1" applyAlignment="1">
      <alignment horizontal="center" vertical="center"/>
    </xf>
    <xf numFmtId="0" fontId="36" fillId="49" borderId="35" xfId="0" applyNumberFormat="1" applyFont="1" applyFill="1" applyBorder="1" applyAlignment="1">
      <alignment vertical="center"/>
    </xf>
    <xf numFmtId="3" fontId="36" fillId="0" borderId="40" xfId="0" applyNumberFormat="1" applyFont="1" applyBorder="1" applyAlignment="1">
      <alignment vertical="center"/>
    </xf>
    <xf numFmtId="3" fontId="37" fillId="0" borderId="40" xfId="0" applyNumberFormat="1" applyFont="1" applyBorder="1" applyAlignment="1">
      <alignment vertical="center"/>
    </xf>
    <xf numFmtId="3" fontId="37" fillId="0" borderId="41" xfId="0" applyNumberFormat="1" applyFont="1" applyBorder="1" applyAlignment="1">
      <alignment vertical="center"/>
    </xf>
    <xf numFmtId="3" fontId="37" fillId="0" borderId="42" xfId="0" applyNumberFormat="1" applyFont="1" applyBorder="1" applyAlignment="1">
      <alignment vertical="center"/>
    </xf>
    <xf numFmtId="0" fontId="36" fillId="49" borderId="38" xfId="0" applyNumberFormat="1" applyFont="1" applyFill="1" applyBorder="1" applyAlignment="1">
      <alignment horizontal="center" vertical="center"/>
    </xf>
    <xf numFmtId="0" fontId="37" fillId="49" borderId="38" xfId="0" applyNumberFormat="1" applyFont="1" applyFill="1" applyBorder="1" applyAlignment="1">
      <alignment vertical="center" wrapText="1"/>
    </xf>
    <xf numFmtId="0" fontId="37" fillId="49" borderId="38" xfId="0" applyNumberFormat="1" applyFont="1" applyFill="1" applyBorder="1" applyAlignment="1">
      <alignment vertical="center"/>
    </xf>
    <xf numFmtId="0" fontId="36" fillId="49" borderId="37" xfId="0" applyNumberFormat="1" applyFont="1" applyFill="1" applyBorder="1" applyAlignment="1">
      <alignment vertical="center"/>
    </xf>
    <xf numFmtId="0" fontId="36" fillId="49" borderId="34" xfId="0" applyNumberFormat="1" applyFont="1" applyFill="1" applyBorder="1" applyAlignment="1">
      <alignment horizontal="left" vertical="center" wrapText="1"/>
    </xf>
    <xf numFmtId="0" fontId="37" fillId="49" borderId="40" xfId="0" applyNumberFormat="1" applyFont="1" applyFill="1" applyBorder="1" applyAlignment="1">
      <alignment horizontal="center" vertical="center"/>
    </xf>
    <xf numFmtId="0" fontId="37" fillId="49" borderId="40" xfId="0" applyNumberFormat="1" applyFont="1" applyFill="1" applyBorder="1" applyAlignment="1">
      <alignment vertical="center" wrapText="1"/>
    </xf>
    <xf numFmtId="0" fontId="36" fillId="48" borderId="34" xfId="0" applyNumberFormat="1" applyFont="1" applyFill="1" applyBorder="1" applyAlignment="1">
      <alignment horizontal="center" vertical="center"/>
    </xf>
    <xf numFmtId="3" fontId="36" fillId="48" borderId="35" xfId="0" applyNumberFormat="1" applyFont="1" applyFill="1" applyBorder="1" applyAlignment="1">
      <alignment vertical="center"/>
    </xf>
    <xf numFmtId="3" fontId="36" fillId="48" borderId="36" xfId="0" applyNumberFormat="1" applyFont="1" applyFill="1" applyBorder="1" applyAlignment="1">
      <alignment vertical="center"/>
    </xf>
    <xf numFmtId="3" fontId="36" fillId="0" borderId="39" xfId="0" applyNumberFormat="1" applyFont="1" applyBorder="1" applyAlignment="1">
      <alignment vertical="center"/>
    </xf>
    <xf numFmtId="0" fontId="36" fillId="0" borderId="37" xfId="0" applyNumberFormat="1" applyFont="1" applyBorder="1" applyAlignment="1">
      <alignment horizontal="center" vertical="center"/>
    </xf>
    <xf numFmtId="0" fontId="36" fillId="0" borderId="37" xfId="0" applyNumberFormat="1" applyFont="1" applyBorder="1" applyAlignment="1">
      <alignment vertical="center"/>
    </xf>
    <xf numFmtId="0" fontId="36" fillId="0" borderId="37" xfId="0" applyNumberFormat="1" applyFont="1" applyBorder="1" applyAlignment="1">
      <alignment vertical="center" wrapText="1"/>
    </xf>
    <xf numFmtId="0" fontId="37" fillId="0" borderId="37" xfId="0" applyNumberFormat="1" applyFont="1" applyBorder="1" applyAlignment="1">
      <alignment horizontal="center" vertical="center"/>
    </xf>
    <xf numFmtId="0" fontId="37" fillId="0" borderId="37" xfId="0" applyNumberFormat="1" applyFont="1" applyBorder="1" applyAlignment="1">
      <alignment vertical="center" wrapText="1"/>
    </xf>
    <xf numFmtId="0" fontId="37" fillId="0" borderId="34" xfId="0" applyNumberFormat="1" applyFont="1" applyBorder="1" applyAlignment="1">
      <alignment vertical="center"/>
    </xf>
    <xf numFmtId="3" fontId="36" fillId="0" borderId="35" xfId="0" applyNumberFormat="1" applyFont="1" applyBorder="1" applyAlignment="1">
      <alignment vertical="center"/>
    </xf>
    <xf numFmtId="0" fontId="37" fillId="0" borderId="34" xfId="0" applyNumberFormat="1" applyFont="1" applyBorder="1" applyAlignment="1">
      <alignment vertical="center" wrapText="1"/>
    </xf>
    <xf numFmtId="3" fontId="37" fillId="50" borderId="34" xfId="0" applyNumberFormat="1" applyFont="1" applyFill="1" applyBorder="1" applyAlignment="1">
      <alignment vertical="center"/>
    </xf>
    <xf numFmtId="3" fontId="36" fillId="50" borderId="36" xfId="0" applyNumberFormat="1" applyFont="1" applyFill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0" fontId="37" fillId="51" borderId="34" xfId="0" applyNumberFormat="1" applyFont="1" applyFill="1" applyBorder="1" applyAlignment="1">
      <alignment horizontal="center" vertical="center"/>
    </xf>
    <xf numFmtId="0" fontId="36" fillId="51" borderId="34" xfId="0" applyNumberFormat="1" applyFont="1" applyFill="1" applyBorder="1" applyAlignment="1">
      <alignment vertical="center"/>
    </xf>
    <xf numFmtId="3" fontId="37" fillId="51" borderId="34" xfId="0" applyNumberFormat="1" applyFont="1" applyFill="1" applyBorder="1" applyAlignment="1">
      <alignment vertical="center"/>
    </xf>
    <xf numFmtId="3" fontId="36" fillId="51" borderId="35" xfId="0" applyNumberFormat="1" applyFont="1" applyFill="1" applyBorder="1" applyAlignment="1">
      <alignment vertical="center"/>
    </xf>
    <xf numFmtId="3" fontId="36" fillId="51" borderId="36" xfId="0" applyNumberFormat="1" applyFont="1" applyFill="1" applyBorder="1" applyAlignment="1">
      <alignment vertical="center"/>
    </xf>
    <xf numFmtId="3" fontId="36" fillId="51" borderId="34" xfId="0" applyNumberFormat="1" applyFont="1" applyFill="1" applyBorder="1" applyAlignment="1">
      <alignment vertical="center"/>
    </xf>
    <xf numFmtId="0" fontId="36" fillId="0" borderId="37" xfId="0" applyNumberFormat="1" applyFont="1" applyBorder="1" applyAlignment="1">
      <alignment horizontal="left" vertical="center"/>
    </xf>
    <xf numFmtId="0" fontId="36" fillId="0" borderId="32" xfId="0" applyNumberFormat="1" applyFont="1" applyBorder="1" applyAlignment="1">
      <alignment horizontal="center" vertical="center"/>
    </xf>
    <xf numFmtId="0" fontId="36" fillId="0" borderId="40" xfId="0" applyNumberFormat="1" applyFont="1" applyBorder="1" applyAlignment="1">
      <alignment vertical="center" wrapText="1"/>
    </xf>
    <xf numFmtId="3" fontId="36" fillId="0" borderId="41" xfId="0" applyNumberFormat="1" applyFont="1" applyBorder="1" applyAlignment="1">
      <alignment vertical="center"/>
    </xf>
    <xf numFmtId="3" fontId="36" fillId="0" borderId="42" xfId="0" applyNumberFormat="1" applyFont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0" xfId="0" applyNumberFormat="1" applyFont="1" applyAlignment="1">
      <alignment/>
    </xf>
    <xf numFmtId="3" fontId="37" fillId="51" borderId="35" xfId="0" applyNumberFormat="1" applyFont="1" applyFill="1" applyBorder="1" applyAlignment="1">
      <alignment vertical="center"/>
    </xf>
    <xf numFmtId="3" fontId="37" fillId="51" borderId="36" xfId="0" applyNumberFormat="1" applyFont="1" applyFill="1" applyBorder="1" applyAlignment="1">
      <alignment vertical="center"/>
    </xf>
    <xf numFmtId="3" fontId="36" fillId="49" borderId="36" xfId="0" applyNumberFormat="1" applyFont="1" applyFill="1" applyBorder="1" applyAlignment="1">
      <alignment vertical="center"/>
    </xf>
    <xf numFmtId="3" fontId="36" fillId="49" borderId="35" xfId="0" applyNumberFormat="1" applyFont="1" applyFill="1" applyBorder="1" applyAlignment="1">
      <alignment vertical="center"/>
    </xf>
    <xf numFmtId="3" fontId="36" fillId="49" borderId="40" xfId="0" applyNumberFormat="1" applyFont="1" applyFill="1" applyBorder="1" applyAlignment="1">
      <alignment vertical="center"/>
    </xf>
    <xf numFmtId="0" fontId="37" fillId="49" borderId="37" xfId="0" applyNumberFormat="1" applyFont="1" applyFill="1" applyBorder="1" applyAlignment="1">
      <alignment vertical="center"/>
    </xf>
    <xf numFmtId="0" fontId="37" fillId="49" borderId="37" xfId="0" applyNumberFormat="1" applyFont="1" applyFill="1" applyBorder="1" applyAlignment="1">
      <alignment vertical="center" wrapText="1"/>
    </xf>
    <xf numFmtId="0" fontId="37" fillId="0" borderId="37" xfId="0" applyNumberFormat="1" applyFont="1" applyBorder="1" applyAlignment="1">
      <alignment horizontal="left" vertical="center"/>
    </xf>
    <xf numFmtId="0" fontId="36" fillId="0" borderId="34" xfId="0" applyNumberFormat="1" applyFont="1" applyBorder="1" applyAlignment="1">
      <alignment horizontal="left" vertical="center" wrapText="1"/>
    </xf>
    <xf numFmtId="3" fontId="36" fillId="0" borderId="43" xfId="0" applyNumberFormat="1" applyFont="1" applyBorder="1" applyAlignment="1">
      <alignment vertical="center"/>
    </xf>
    <xf numFmtId="3" fontId="36" fillId="0" borderId="44" xfId="0" applyNumberFormat="1" applyFont="1" applyBorder="1" applyAlignment="1">
      <alignment vertical="center"/>
    </xf>
    <xf numFmtId="3" fontId="36" fillId="49" borderId="32" xfId="0" applyNumberFormat="1" applyFont="1" applyFill="1" applyBorder="1" applyAlignment="1">
      <alignment vertical="center"/>
    </xf>
    <xf numFmtId="3" fontId="37" fillId="49" borderId="32" xfId="0" applyNumberFormat="1" applyFont="1" applyFill="1" applyBorder="1" applyAlignment="1">
      <alignment vertical="center"/>
    </xf>
    <xf numFmtId="3" fontId="36" fillId="49" borderId="33" xfId="0" applyNumberFormat="1" applyFont="1" applyFill="1" applyBorder="1" applyAlignment="1">
      <alignment vertical="center"/>
    </xf>
    <xf numFmtId="3" fontId="36" fillId="49" borderId="0" xfId="0" applyNumberFormat="1" applyFont="1" applyFill="1" applyBorder="1" applyAlignment="1">
      <alignment vertical="center"/>
    </xf>
    <xf numFmtId="0" fontId="36" fillId="0" borderId="32" xfId="0" applyNumberFormat="1" applyFont="1" applyBorder="1" applyAlignment="1">
      <alignment vertical="center"/>
    </xf>
    <xf numFmtId="3" fontId="37" fillId="0" borderId="45" xfId="0" applyNumberFormat="1" applyFont="1" applyBorder="1" applyAlignment="1">
      <alignment vertical="center"/>
    </xf>
    <xf numFmtId="3" fontId="36" fillId="49" borderId="32" xfId="0" applyNumberFormat="1" applyFont="1" applyFill="1" applyBorder="1" applyAlignment="1">
      <alignment horizontal="right" vertical="center" wrapText="1"/>
    </xf>
    <xf numFmtId="3" fontId="36" fillId="48" borderId="46" xfId="0" applyNumberFormat="1" applyFont="1" applyFill="1" applyBorder="1" applyAlignment="1">
      <alignment horizontal="right" vertical="center" wrapText="1"/>
    </xf>
    <xf numFmtId="3" fontId="36" fillId="49" borderId="34" xfId="0" applyNumberFormat="1" applyFont="1" applyFill="1" applyBorder="1" applyAlignment="1">
      <alignment horizontal="right" vertical="center" wrapText="1"/>
    </xf>
    <xf numFmtId="3" fontId="36" fillId="49" borderId="41" xfId="0" applyNumberFormat="1" applyFont="1" applyFill="1" applyBorder="1" applyAlignment="1">
      <alignment horizontal="right" vertical="center" wrapText="1"/>
    </xf>
    <xf numFmtId="0" fontId="36" fillId="48" borderId="47" xfId="0" applyNumberFormat="1" applyFont="1" applyFill="1" applyBorder="1" applyAlignment="1">
      <alignment horizontal="center" vertical="center" wrapText="1"/>
    </xf>
    <xf numFmtId="0" fontId="37" fillId="49" borderId="48" xfId="0" applyNumberFormat="1" applyFont="1" applyFill="1" applyBorder="1" applyAlignment="1">
      <alignment horizontal="center" vertical="center"/>
    </xf>
    <xf numFmtId="3" fontId="36" fillId="49" borderId="49" xfId="0" applyNumberFormat="1" applyFont="1" applyFill="1" applyBorder="1" applyAlignment="1">
      <alignment vertical="center"/>
    </xf>
    <xf numFmtId="3" fontId="36" fillId="49" borderId="50" xfId="0" applyNumberFormat="1" applyFont="1" applyFill="1" applyBorder="1" applyAlignment="1">
      <alignment vertical="center"/>
    </xf>
    <xf numFmtId="0" fontId="37" fillId="48" borderId="48" xfId="0" applyNumberFormat="1" applyFont="1" applyFill="1" applyBorder="1" applyAlignment="1">
      <alignment horizontal="center" vertical="center"/>
    </xf>
    <xf numFmtId="3" fontId="36" fillId="48" borderId="50" xfId="0" applyNumberFormat="1" applyFont="1" applyFill="1" applyBorder="1" applyAlignment="1">
      <alignment vertical="center"/>
    </xf>
    <xf numFmtId="3" fontId="36" fillId="49" borderId="50" xfId="0" applyNumberFormat="1" applyFont="1" applyFill="1" applyBorder="1" applyAlignment="1">
      <alignment/>
    </xf>
    <xf numFmtId="3" fontId="36" fillId="49" borderId="51" xfId="0" applyNumberFormat="1" applyFont="1" applyFill="1" applyBorder="1" applyAlignment="1">
      <alignment/>
    </xf>
    <xf numFmtId="3" fontId="36" fillId="0" borderId="52" xfId="0" applyNumberFormat="1" applyFont="1" applyBorder="1" applyAlignment="1">
      <alignment/>
    </xf>
    <xf numFmtId="3" fontId="36" fillId="0" borderId="51" xfId="0" applyNumberFormat="1" applyFont="1" applyBorder="1" applyAlignment="1">
      <alignment/>
    </xf>
    <xf numFmtId="0" fontId="37" fillId="49" borderId="53" xfId="0" applyNumberFormat="1" applyFont="1" applyFill="1" applyBorder="1" applyAlignment="1">
      <alignment horizontal="center" vertical="center"/>
    </xf>
    <xf numFmtId="0" fontId="37" fillId="49" borderId="54" xfId="0" applyNumberFormat="1" applyFont="1" applyFill="1" applyBorder="1" applyAlignment="1">
      <alignment horizontal="center" vertical="center"/>
    </xf>
    <xf numFmtId="0" fontId="37" fillId="49" borderId="54" xfId="0" applyNumberFormat="1" applyFont="1" applyFill="1" applyBorder="1" applyAlignment="1">
      <alignment vertical="center"/>
    </xf>
    <xf numFmtId="3" fontId="37" fillId="49" borderId="55" xfId="0" applyNumberFormat="1" applyFont="1" applyFill="1" applyBorder="1" applyAlignment="1">
      <alignment vertical="center"/>
    </xf>
    <xf numFmtId="3" fontId="37" fillId="49" borderId="54" xfId="0" applyNumberFormat="1" applyFont="1" applyFill="1" applyBorder="1" applyAlignment="1">
      <alignment vertical="center"/>
    </xf>
    <xf numFmtId="3" fontId="37" fillId="0" borderId="54" xfId="0" applyNumberFormat="1" applyFont="1" applyBorder="1" applyAlignment="1">
      <alignment vertical="center"/>
    </xf>
    <xf numFmtId="3" fontId="37" fillId="0" borderId="56" xfId="0" applyNumberFormat="1" applyFont="1" applyBorder="1" applyAlignment="1">
      <alignment vertical="center"/>
    </xf>
    <xf numFmtId="3" fontId="37" fillId="0" borderId="57" xfId="0" applyNumberFormat="1" applyFont="1" applyBorder="1" applyAlignment="1">
      <alignment vertical="center"/>
    </xf>
    <xf numFmtId="3" fontId="36" fillId="0" borderId="58" xfId="0" applyNumberFormat="1" applyFont="1" applyBorder="1" applyAlignment="1">
      <alignment/>
    </xf>
    <xf numFmtId="3" fontId="36" fillId="0" borderId="50" xfId="0" applyNumberFormat="1" applyFont="1" applyBorder="1" applyAlignment="1">
      <alignment/>
    </xf>
    <xf numFmtId="0" fontId="37" fillId="49" borderId="54" xfId="0" applyNumberFormat="1" applyFont="1" applyFill="1" applyBorder="1" applyAlignment="1">
      <alignment vertical="center" wrapText="1"/>
    </xf>
    <xf numFmtId="3" fontId="37" fillId="0" borderId="55" xfId="0" applyNumberFormat="1" applyFont="1" applyBorder="1" applyAlignment="1">
      <alignment vertical="center"/>
    </xf>
    <xf numFmtId="0" fontId="36" fillId="49" borderId="48" xfId="0" applyNumberFormat="1" applyFont="1" applyFill="1" applyBorder="1" applyAlignment="1">
      <alignment horizontal="center" vertical="center"/>
    </xf>
    <xf numFmtId="0" fontId="36" fillId="49" borderId="53" xfId="0" applyNumberFormat="1" applyFont="1" applyFill="1" applyBorder="1" applyAlignment="1">
      <alignment horizontal="center" vertical="center"/>
    </xf>
    <xf numFmtId="0" fontId="36" fillId="49" borderId="54" xfId="0" applyNumberFormat="1" applyFont="1" applyFill="1" applyBorder="1" applyAlignment="1">
      <alignment horizontal="center" vertical="center"/>
    </xf>
    <xf numFmtId="0" fontId="36" fillId="49" borderId="54" xfId="0" applyNumberFormat="1" applyFont="1" applyFill="1" applyBorder="1" applyAlignment="1">
      <alignment vertical="center" wrapText="1"/>
    </xf>
    <xf numFmtId="3" fontId="36" fillId="0" borderId="54" xfId="0" applyNumberFormat="1" applyFont="1" applyBorder="1" applyAlignment="1">
      <alignment vertical="center"/>
    </xf>
    <xf numFmtId="0" fontId="36" fillId="49" borderId="47" xfId="0" applyNumberFormat="1" applyFont="1" applyFill="1" applyBorder="1" applyAlignment="1">
      <alignment horizontal="center" vertical="center"/>
    </xf>
    <xf numFmtId="0" fontId="37" fillId="49" borderId="59" xfId="0" applyNumberFormat="1" applyFont="1" applyFill="1" applyBorder="1" applyAlignment="1">
      <alignment horizontal="center" vertical="center"/>
    </xf>
    <xf numFmtId="0" fontId="37" fillId="49" borderId="47" xfId="0" applyNumberFormat="1" applyFont="1" applyFill="1" applyBorder="1" applyAlignment="1">
      <alignment horizontal="center" vertical="center"/>
    </xf>
    <xf numFmtId="3" fontId="36" fillId="48" borderId="51" xfId="0" applyNumberFormat="1" applyFont="1" applyFill="1" applyBorder="1" applyAlignment="1">
      <alignment/>
    </xf>
    <xf numFmtId="0" fontId="36" fillId="0" borderId="48" xfId="0" applyNumberFormat="1" applyFont="1" applyBorder="1" applyAlignment="1">
      <alignment horizontal="center" vertical="center"/>
    </xf>
    <xf numFmtId="3" fontId="36" fillId="0" borderId="49" xfId="0" applyNumberFormat="1" applyFont="1" applyBorder="1" applyAlignment="1">
      <alignment vertical="center"/>
    </xf>
    <xf numFmtId="0" fontId="36" fillId="0" borderId="53" xfId="0" applyNumberFormat="1" applyFont="1" applyBorder="1" applyAlignment="1">
      <alignment horizontal="center" vertical="center"/>
    </xf>
    <xf numFmtId="0" fontId="36" fillId="0" borderId="54" xfId="0" applyNumberFormat="1" applyFont="1" applyBorder="1" applyAlignment="1">
      <alignment horizontal="center" vertical="center"/>
    </xf>
    <xf numFmtId="0" fontId="36" fillId="0" borderId="54" xfId="0" applyNumberFormat="1" applyFont="1" applyBorder="1" applyAlignment="1">
      <alignment vertical="center" wrapText="1"/>
    </xf>
    <xf numFmtId="0" fontId="37" fillId="0" borderId="48" xfId="0" applyNumberFormat="1" applyFont="1" applyBorder="1" applyAlignment="1">
      <alignment horizontal="center" vertical="center"/>
    </xf>
    <xf numFmtId="0" fontId="37" fillId="48" borderId="60" xfId="0" applyNumberFormat="1" applyFont="1" applyFill="1" applyBorder="1" applyAlignment="1">
      <alignment horizontal="center" vertical="center"/>
    </xf>
    <xf numFmtId="0" fontId="36" fillId="49" borderId="60" xfId="0" applyNumberFormat="1" applyFont="1" applyFill="1" applyBorder="1" applyAlignment="1">
      <alignment horizontal="center" vertical="center"/>
    </xf>
    <xf numFmtId="3" fontId="36" fillId="0" borderId="61" xfId="0" applyNumberFormat="1" applyFont="1" applyBorder="1" applyAlignment="1">
      <alignment/>
    </xf>
    <xf numFmtId="0" fontId="37" fillId="49" borderId="60" xfId="0" applyNumberFormat="1" applyFont="1" applyFill="1" applyBorder="1" applyAlignment="1">
      <alignment horizontal="center" vertical="center"/>
    </xf>
    <xf numFmtId="0" fontId="36" fillId="48" borderId="48" xfId="0" applyNumberFormat="1" applyFont="1" applyFill="1" applyBorder="1" applyAlignment="1">
      <alignment horizontal="center" vertical="center"/>
    </xf>
    <xf numFmtId="3" fontId="36" fillId="0" borderId="62" xfId="0" applyNumberFormat="1" applyFont="1" applyBorder="1" applyAlignment="1">
      <alignment vertical="center"/>
    </xf>
    <xf numFmtId="0" fontId="36" fillId="0" borderId="59" xfId="0" applyNumberFormat="1" applyFont="1" applyBorder="1" applyAlignment="1">
      <alignment horizontal="center" vertical="center"/>
    </xf>
    <xf numFmtId="3" fontId="37" fillId="0" borderId="51" xfId="0" applyNumberFormat="1" applyFont="1" applyBorder="1" applyAlignment="1">
      <alignment/>
    </xf>
    <xf numFmtId="0" fontId="37" fillId="0" borderId="53" xfId="0" applyNumberFormat="1" applyFont="1" applyBorder="1" applyAlignment="1">
      <alignment horizontal="center" vertical="center"/>
    </xf>
    <xf numFmtId="0" fontId="37" fillId="0" borderId="54" xfId="0" applyNumberFormat="1" applyFont="1" applyBorder="1" applyAlignment="1">
      <alignment horizontal="center" vertical="center"/>
    </xf>
    <xf numFmtId="0" fontId="37" fillId="0" borderId="54" xfId="0" applyNumberFormat="1" applyFont="1" applyBorder="1" applyAlignment="1">
      <alignment vertical="center" wrapText="1"/>
    </xf>
    <xf numFmtId="3" fontId="37" fillId="0" borderId="58" xfId="0" applyNumberFormat="1" applyFont="1" applyBorder="1" applyAlignment="1">
      <alignment/>
    </xf>
    <xf numFmtId="0" fontId="37" fillId="50" borderId="48" xfId="0" applyNumberFormat="1" applyFont="1" applyFill="1" applyBorder="1" applyAlignment="1">
      <alignment horizontal="center" vertical="center"/>
    </xf>
    <xf numFmtId="3" fontId="36" fillId="0" borderId="57" xfId="0" applyNumberFormat="1" applyFont="1" applyBorder="1" applyAlignment="1">
      <alignment vertical="center"/>
    </xf>
    <xf numFmtId="3" fontId="36" fillId="0" borderId="56" xfId="0" applyNumberFormat="1" applyFont="1" applyBorder="1" applyAlignment="1">
      <alignment vertical="center"/>
    </xf>
    <xf numFmtId="0" fontId="37" fillId="51" borderId="48" xfId="0" applyNumberFormat="1" applyFont="1" applyFill="1" applyBorder="1" applyAlignment="1">
      <alignment horizontal="center" vertical="center"/>
    </xf>
    <xf numFmtId="3" fontId="37" fillId="51" borderId="51" xfId="0" applyNumberFormat="1" applyFont="1" applyFill="1" applyBorder="1" applyAlignment="1">
      <alignment/>
    </xf>
    <xf numFmtId="0" fontId="36" fillId="0" borderId="47" xfId="0" applyNumberFormat="1" applyFont="1" applyBorder="1" applyAlignment="1">
      <alignment horizontal="center" vertical="center"/>
    </xf>
    <xf numFmtId="3" fontId="37" fillId="0" borderId="61" xfId="0" applyNumberFormat="1" applyFont="1" applyBorder="1" applyAlignment="1">
      <alignment/>
    </xf>
    <xf numFmtId="0" fontId="37" fillId="0" borderId="59" xfId="0" applyNumberFormat="1" applyFont="1" applyBorder="1" applyAlignment="1">
      <alignment horizontal="center" vertical="center"/>
    </xf>
    <xf numFmtId="3" fontId="37" fillId="0" borderId="50" xfId="0" applyNumberFormat="1" applyFont="1" applyBorder="1" applyAlignment="1">
      <alignment/>
    </xf>
    <xf numFmtId="3" fontId="37" fillId="51" borderId="49" xfId="0" applyNumberFormat="1" applyFont="1" applyFill="1" applyBorder="1" applyAlignment="1">
      <alignment/>
    </xf>
    <xf numFmtId="3" fontId="36" fillId="49" borderId="49" xfId="0" applyNumberFormat="1" applyFont="1" applyFill="1" applyBorder="1" applyAlignment="1">
      <alignment/>
    </xf>
    <xf numFmtId="3" fontId="37" fillId="49" borderId="49" xfId="0" applyNumberFormat="1" applyFont="1" applyFill="1" applyBorder="1" applyAlignment="1">
      <alignment/>
    </xf>
    <xf numFmtId="3" fontId="36" fillId="48" borderId="49" xfId="0" applyNumberFormat="1" applyFont="1" applyFill="1" applyBorder="1" applyAlignment="1">
      <alignment vertical="center"/>
    </xf>
    <xf numFmtId="3" fontId="36" fillId="49" borderId="51" xfId="0" applyNumberFormat="1" applyFont="1" applyFill="1" applyBorder="1" applyAlignment="1">
      <alignment vertical="center"/>
    </xf>
    <xf numFmtId="0" fontId="37" fillId="0" borderId="47" xfId="0" applyNumberFormat="1" applyFont="1" applyBorder="1" applyAlignment="1">
      <alignment horizontal="center" vertical="center"/>
    </xf>
    <xf numFmtId="3" fontId="37" fillId="0" borderId="63" xfId="0" applyNumberFormat="1" applyFont="1" applyBorder="1" applyAlignment="1">
      <alignment/>
    </xf>
    <xf numFmtId="0" fontId="37" fillId="51" borderId="64" xfId="0" applyNumberFormat="1" applyFont="1" applyFill="1" applyBorder="1" applyAlignment="1">
      <alignment horizontal="center" vertical="center"/>
    </xf>
    <xf numFmtId="0" fontId="37" fillId="51" borderId="65" xfId="0" applyNumberFormat="1" applyFont="1" applyFill="1" applyBorder="1" applyAlignment="1">
      <alignment horizontal="center" vertical="center"/>
    </xf>
    <xf numFmtId="0" fontId="36" fillId="51" borderId="65" xfId="0" applyNumberFormat="1" applyFont="1" applyFill="1" applyBorder="1" applyAlignment="1" quotePrefix="1">
      <alignment horizontal="left" vertical="center"/>
    </xf>
    <xf numFmtId="3" fontId="36" fillId="51" borderId="65" xfId="0" applyNumberFormat="1" applyFont="1" applyFill="1" applyBorder="1" applyAlignment="1">
      <alignment vertical="center"/>
    </xf>
    <xf numFmtId="3" fontId="36" fillId="51" borderId="66" xfId="0" applyNumberFormat="1" applyFont="1" applyFill="1" applyBorder="1" applyAlignment="1">
      <alignment vertical="center"/>
    </xf>
    <xf numFmtId="3" fontId="36" fillId="51" borderId="67" xfId="0" applyNumberFormat="1" applyFont="1" applyFill="1" applyBorder="1" applyAlignment="1">
      <alignment vertical="center"/>
    </xf>
    <xf numFmtId="3" fontId="36" fillId="51" borderId="55" xfId="0" applyNumberFormat="1" applyFont="1" applyFill="1" applyBorder="1" applyAlignment="1">
      <alignment vertical="center"/>
    </xf>
    <xf numFmtId="3" fontId="36" fillId="51" borderId="68" xfId="0" applyNumberFormat="1" applyFont="1" applyFill="1" applyBorder="1" applyAlignment="1">
      <alignment vertical="center"/>
    </xf>
    <xf numFmtId="3" fontId="36" fillId="51" borderId="69" xfId="0" applyNumberFormat="1" applyFont="1" applyFill="1" applyBorder="1" applyAlignment="1">
      <alignment vertical="center"/>
    </xf>
    <xf numFmtId="3" fontId="36" fillId="51" borderId="70" xfId="0" applyNumberFormat="1" applyFont="1" applyFill="1" applyBorder="1" applyAlignment="1">
      <alignment vertical="center"/>
    </xf>
    <xf numFmtId="3" fontId="37" fillId="51" borderId="5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1" fontId="22" fillId="47" borderId="71" xfId="0" applyNumberFormat="1" applyFont="1" applyFill="1" applyBorder="1" applyAlignment="1">
      <alignment horizontal="left" wrapText="1"/>
    </xf>
    <xf numFmtId="3" fontId="38" fillId="48" borderId="72" xfId="0" applyNumberFormat="1" applyFont="1" applyFill="1" applyBorder="1" applyAlignment="1">
      <alignment horizontal="center" vertical="center" wrapText="1"/>
    </xf>
    <xf numFmtId="3" fontId="38" fillId="48" borderId="73" xfId="0" applyNumberFormat="1" applyFont="1" applyFill="1" applyBorder="1" applyAlignment="1">
      <alignment horizontal="center" vertical="center" wrapText="1"/>
    </xf>
    <xf numFmtId="3" fontId="38" fillId="48" borderId="74" xfId="0" applyNumberFormat="1" applyFont="1" applyFill="1" applyBorder="1" applyAlignment="1">
      <alignment horizontal="center" vertical="center" wrapText="1"/>
    </xf>
    <xf numFmtId="3" fontId="38" fillId="48" borderId="75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" fontId="37" fillId="0" borderId="76" xfId="0" applyNumberFormat="1" applyFont="1" applyBorder="1" applyAlignment="1">
      <alignment horizontal="left" vertical="center" wrapText="1"/>
    </xf>
    <xf numFmtId="3" fontId="37" fillId="0" borderId="38" xfId="0" applyNumberFormat="1" applyFont="1" applyBorder="1" applyAlignment="1">
      <alignment/>
    </xf>
    <xf numFmtId="3" fontId="37" fillId="0" borderId="37" xfId="0" applyNumberFormat="1" applyFont="1" applyBorder="1" applyAlignment="1">
      <alignment/>
    </xf>
    <xf numFmtId="3" fontId="37" fillId="0" borderId="6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37" fillId="0" borderId="35" xfId="0" applyNumberFormat="1" applyFont="1" applyBorder="1" applyAlignment="1">
      <alignment/>
    </xf>
    <xf numFmtId="3" fontId="37" fillId="0" borderId="34" xfId="0" applyNumberFormat="1" applyFont="1" applyBorder="1" applyAlignment="1">
      <alignment/>
    </xf>
    <xf numFmtId="3" fontId="37" fillId="0" borderId="49" xfId="0" applyNumberFormat="1" applyFont="1" applyBorder="1" applyAlignment="1">
      <alignment/>
    </xf>
    <xf numFmtId="3" fontId="37" fillId="0" borderId="33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3" fontId="37" fillId="0" borderId="77" xfId="0" applyNumberFormat="1" applyFont="1" applyBorder="1" applyAlignment="1">
      <alignment/>
    </xf>
    <xf numFmtId="3" fontId="37" fillId="0" borderId="48" xfId="0" applyNumberFormat="1" applyFont="1" applyBorder="1" applyAlignment="1">
      <alignment/>
    </xf>
    <xf numFmtId="1" fontId="37" fillId="0" borderId="76" xfId="0" applyNumberFormat="1" applyFont="1" applyBorder="1" applyAlignment="1">
      <alignment vertical="center" wrapText="1"/>
    </xf>
    <xf numFmtId="3" fontId="37" fillId="0" borderId="49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" fontId="37" fillId="0" borderId="78" xfId="0" applyNumberFormat="1" applyFont="1" applyBorder="1" applyAlignment="1">
      <alignment wrapText="1"/>
    </xf>
    <xf numFmtId="3" fontId="37" fillId="0" borderId="53" xfId="0" applyNumberFormat="1" applyFont="1" applyBorder="1" applyAlignment="1">
      <alignment/>
    </xf>
    <xf numFmtId="1" fontId="36" fillId="0" borderId="79" xfId="0" applyNumberFormat="1" applyFont="1" applyBorder="1" applyAlignment="1">
      <alignment wrapText="1"/>
    </xf>
    <xf numFmtId="3" fontId="37" fillId="0" borderId="79" xfId="0" applyNumberFormat="1" applyFont="1" applyBorder="1" applyAlignment="1">
      <alignment/>
    </xf>
    <xf numFmtId="3" fontId="37" fillId="0" borderId="80" xfId="0" applyNumberFormat="1" applyFont="1" applyBorder="1" applyAlignment="1">
      <alignment/>
    </xf>
    <xf numFmtId="3" fontId="37" fillId="0" borderId="81" xfId="0" applyNumberFormat="1" applyFont="1" applyBorder="1" applyAlignment="1">
      <alignment/>
    </xf>
    <xf numFmtId="3" fontId="37" fillId="0" borderId="82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0" borderId="71" xfId="0" applyNumberFormat="1" applyFont="1" applyFill="1" applyBorder="1" applyAlignment="1">
      <alignment horizontal="left" wrapText="1"/>
    </xf>
    <xf numFmtId="3" fontId="36" fillId="0" borderId="79" xfId="0" applyNumberFormat="1" applyFont="1" applyBorder="1" applyAlignment="1">
      <alignment/>
    </xf>
    <xf numFmtId="3" fontId="36" fillId="0" borderId="80" xfId="0" applyNumberFormat="1" applyFont="1" applyBorder="1" applyAlignment="1">
      <alignment/>
    </xf>
    <xf numFmtId="3" fontId="36" fillId="0" borderId="81" xfId="0" applyNumberFormat="1" applyFont="1" applyBorder="1" applyAlignment="1">
      <alignment/>
    </xf>
    <xf numFmtId="3" fontId="36" fillId="0" borderId="82" xfId="0" applyNumberFormat="1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" fontId="37" fillId="0" borderId="78" xfId="0" applyNumberFormat="1" applyFont="1" applyBorder="1" applyAlignment="1">
      <alignment vertical="center" wrapText="1"/>
    </xf>
    <xf numFmtId="3" fontId="37" fillId="0" borderId="62" xfId="0" applyNumberFormat="1" applyFont="1" applyBorder="1" applyAlignment="1">
      <alignment vertical="center"/>
    </xf>
    <xf numFmtId="3" fontId="36" fillId="48" borderId="77" xfId="0" applyNumberFormat="1" applyFont="1" applyFill="1" applyBorder="1" applyAlignment="1" quotePrefix="1">
      <alignment horizontal="right" vertical="center" wrapText="1"/>
    </xf>
    <xf numFmtId="3" fontId="36" fillId="0" borderId="51" xfId="0" applyNumberFormat="1" applyFont="1" applyBorder="1" applyAlignment="1">
      <alignment vertical="center"/>
    </xf>
    <xf numFmtId="3" fontId="36" fillId="0" borderId="51" xfId="0" applyNumberFormat="1" applyFont="1" applyBorder="1" applyAlignment="1">
      <alignment/>
    </xf>
    <xf numFmtId="3" fontId="36" fillId="0" borderId="34" xfId="0" applyNumberFormat="1" applyFont="1" applyBorder="1" applyAlignment="1">
      <alignment/>
    </xf>
    <xf numFmtId="3" fontId="36" fillId="0" borderId="34" xfId="0" applyNumberFormat="1" applyFont="1" applyBorder="1" applyAlignment="1">
      <alignment horizontal="right" vertical="center"/>
    </xf>
    <xf numFmtId="3" fontId="36" fillId="0" borderId="51" xfId="0" applyNumberFormat="1" applyFont="1" applyBorder="1" applyAlignment="1">
      <alignment horizontal="right" vertical="center"/>
    </xf>
    <xf numFmtId="3" fontId="37" fillId="0" borderId="0" xfId="0" applyNumberFormat="1" applyFont="1" applyBorder="1" applyAlignment="1">
      <alignment/>
    </xf>
    <xf numFmtId="0" fontId="41" fillId="48" borderId="83" xfId="0" applyNumberFormat="1" applyFont="1" applyFill="1" applyBorder="1" applyAlignment="1">
      <alignment horizontal="center" vertical="center" wrapText="1"/>
    </xf>
    <xf numFmtId="0" fontId="41" fillId="48" borderId="84" xfId="0" applyNumberFormat="1" applyFont="1" applyFill="1" applyBorder="1" applyAlignment="1">
      <alignment horizontal="center" vertical="center" wrapText="1"/>
    </xf>
    <xf numFmtId="0" fontId="41" fillId="48" borderId="85" xfId="0" applyNumberFormat="1" applyFont="1" applyFill="1" applyBorder="1" applyAlignment="1">
      <alignment horizontal="center" vertical="center" wrapText="1"/>
    </xf>
    <xf numFmtId="3" fontId="41" fillId="48" borderId="84" xfId="0" applyNumberFormat="1" applyFont="1" applyFill="1" applyBorder="1" applyAlignment="1">
      <alignment horizontal="center" vertical="center" wrapText="1"/>
    </xf>
    <xf numFmtId="3" fontId="41" fillId="48" borderId="86" xfId="0" applyNumberFormat="1" applyFont="1" applyFill="1" applyBorder="1" applyAlignment="1" quotePrefix="1">
      <alignment horizontal="center" vertical="center" wrapText="1"/>
    </xf>
    <xf numFmtId="3" fontId="42" fillId="0" borderId="0" xfId="0" applyNumberFormat="1" applyFont="1" applyAlignment="1">
      <alignment/>
    </xf>
    <xf numFmtId="0" fontId="41" fillId="48" borderId="83" xfId="0" applyNumberFormat="1" applyFont="1" applyFill="1" applyBorder="1" applyAlignment="1">
      <alignment horizontal="center" vertical="center" textRotation="90" wrapText="1"/>
    </xf>
    <xf numFmtId="3" fontId="42" fillId="0" borderId="0" xfId="0" applyNumberFormat="1" applyFont="1" applyAlignment="1">
      <alignment wrapText="1"/>
    </xf>
    <xf numFmtId="0" fontId="36" fillId="0" borderId="60" xfId="0" applyNumberFormat="1" applyFont="1" applyBorder="1" applyAlignment="1">
      <alignment horizontal="center" vertical="center"/>
    </xf>
    <xf numFmtId="0" fontId="36" fillId="0" borderId="40" xfId="0" applyNumberFormat="1" applyFont="1" applyBorder="1" applyAlignment="1">
      <alignment horizontal="center" vertical="center"/>
    </xf>
    <xf numFmtId="0" fontId="37" fillId="0" borderId="40" xfId="0" applyNumberFormat="1" applyFont="1" applyBorder="1" applyAlignment="1">
      <alignment vertical="center"/>
    </xf>
    <xf numFmtId="0" fontId="37" fillId="49" borderId="37" xfId="0" applyNumberFormat="1" applyFont="1" applyFill="1" applyBorder="1" applyAlignment="1" quotePrefix="1">
      <alignment horizontal="left" vertical="center" wrapText="1"/>
    </xf>
    <xf numFmtId="0" fontId="36" fillId="49" borderId="34" xfId="0" applyNumberFormat="1" applyFont="1" applyFill="1" applyBorder="1" applyAlignment="1" quotePrefix="1">
      <alignment horizontal="left" vertical="center" wrapText="1"/>
    </xf>
    <xf numFmtId="3" fontId="36" fillId="0" borderId="49" xfId="0" applyNumberFormat="1" applyFont="1" applyBorder="1" applyAlignment="1">
      <alignment/>
    </xf>
    <xf numFmtId="0" fontId="37" fillId="0" borderId="87" xfId="0" applyNumberFormat="1" applyFont="1" applyBorder="1" applyAlignment="1">
      <alignment horizontal="center" vertical="center"/>
    </xf>
    <xf numFmtId="0" fontId="37" fillId="50" borderId="37" xfId="0" applyNumberFormat="1" applyFont="1" applyFill="1" applyBorder="1" applyAlignment="1">
      <alignment horizontal="center" vertical="center"/>
    </xf>
    <xf numFmtId="0" fontId="37" fillId="0" borderId="46" xfId="0" applyNumberFormat="1" applyFont="1" applyBorder="1" applyAlignment="1">
      <alignment horizontal="center" vertical="center"/>
    </xf>
    <xf numFmtId="0" fontId="36" fillId="50" borderId="37" xfId="0" applyNumberFormat="1" applyFont="1" applyFill="1" applyBorder="1" applyAlignment="1">
      <alignment vertical="center"/>
    </xf>
    <xf numFmtId="0" fontId="37" fillId="0" borderId="46" xfId="0" applyNumberFormat="1" applyFont="1" applyBorder="1" applyAlignment="1">
      <alignment vertical="center" wrapText="1"/>
    </xf>
    <xf numFmtId="3" fontId="37" fillId="50" borderId="37" xfId="0" applyNumberFormat="1" applyFont="1" applyFill="1" applyBorder="1" applyAlignment="1">
      <alignment vertical="center"/>
    </xf>
    <xf numFmtId="3" fontId="37" fillId="0" borderId="46" xfId="0" applyNumberFormat="1" applyFont="1" applyBorder="1" applyAlignment="1">
      <alignment vertical="center"/>
    </xf>
    <xf numFmtId="3" fontId="36" fillId="50" borderId="38" xfId="0" applyNumberFormat="1" applyFont="1" applyFill="1" applyBorder="1" applyAlignment="1">
      <alignment vertical="center"/>
    </xf>
    <xf numFmtId="3" fontId="36" fillId="50" borderId="39" xfId="0" applyNumberFormat="1" applyFont="1" applyFill="1" applyBorder="1" applyAlignment="1">
      <alignment vertical="center"/>
    </xf>
    <xf numFmtId="3" fontId="36" fillId="50" borderId="37" xfId="0" applyNumberFormat="1" applyFont="1" applyFill="1" applyBorder="1" applyAlignment="1">
      <alignment vertical="center"/>
    </xf>
    <xf numFmtId="3" fontId="37" fillId="50" borderId="49" xfId="0" applyNumberFormat="1" applyFont="1" applyFill="1" applyBorder="1" applyAlignment="1">
      <alignment/>
    </xf>
    <xf numFmtId="0" fontId="37" fillId="0" borderId="60" xfId="0" applyNumberFormat="1" applyFont="1" applyBorder="1" applyAlignment="1">
      <alignment horizontal="center" vertical="center"/>
    </xf>
    <xf numFmtId="3" fontId="36" fillId="49" borderId="42" xfId="0" applyNumberFormat="1" applyFont="1" applyFill="1" applyBorder="1" applyAlignment="1">
      <alignment vertical="center"/>
    </xf>
    <xf numFmtId="3" fontId="37" fillId="0" borderId="0" xfId="0" applyNumberFormat="1" applyFont="1" applyAlignment="1">
      <alignment horizontal="left"/>
    </xf>
    <xf numFmtId="1" fontId="36" fillId="0" borderId="0" xfId="0" applyNumberFormat="1" applyFont="1" applyBorder="1" applyAlignment="1">
      <alignment wrapText="1"/>
    </xf>
    <xf numFmtId="3" fontId="36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2" fillId="0" borderId="17" xfId="0" applyNumberFormat="1" applyFont="1" applyFill="1" applyBorder="1" applyAlignment="1" applyProtection="1">
      <alignment horizontal="left" wrapText="1"/>
      <protection/>
    </xf>
    <xf numFmtId="0" fontId="33" fillId="0" borderId="18" xfId="0" applyNumberFormat="1" applyFont="1" applyFill="1" applyBorder="1" applyAlignment="1" applyProtection="1">
      <alignment wrapText="1"/>
      <protection/>
    </xf>
    <xf numFmtId="0" fontId="32" fillId="7" borderId="17" xfId="0" applyNumberFormat="1" applyFont="1" applyFill="1" applyBorder="1" applyAlignment="1" applyProtection="1" quotePrefix="1">
      <alignment horizontal="left" wrapText="1"/>
      <protection/>
    </xf>
    <xf numFmtId="0" fontId="33" fillId="7" borderId="18" xfId="0" applyNumberFormat="1" applyFont="1" applyFill="1" applyBorder="1" applyAlignment="1" applyProtection="1">
      <alignment wrapText="1"/>
      <protection/>
    </xf>
    <xf numFmtId="0" fontId="32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2" fillId="0" borderId="17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48" borderId="17" xfId="0" applyNumberFormat="1" applyFont="1" applyFill="1" applyBorder="1" applyAlignment="1" applyProtection="1">
      <alignment horizontal="left" wrapText="1"/>
      <protection/>
    </xf>
    <xf numFmtId="0" fontId="29" fillId="48" borderId="18" xfId="0" applyNumberFormat="1" applyFont="1" applyFill="1" applyBorder="1" applyAlignment="1" applyProtection="1">
      <alignment horizontal="left" wrapText="1"/>
      <protection/>
    </xf>
    <xf numFmtId="0" fontId="29" fillId="48" borderId="23" xfId="0" applyNumberFormat="1" applyFont="1" applyFill="1" applyBorder="1" applyAlignment="1" applyProtection="1">
      <alignment horizontal="left" wrapText="1"/>
      <protection/>
    </xf>
    <xf numFmtId="0" fontId="29" fillId="7" borderId="17" xfId="0" applyNumberFormat="1" applyFont="1" applyFill="1" applyBorder="1" applyAlignment="1" applyProtection="1">
      <alignment horizontal="left" wrapText="1"/>
      <protection/>
    </xf>
    <xf numFmtId="0" fontId="29" fillId="7" borderId="18" xfId="0" applyNumberFormat="1" applyFont="1" applyFill="1" applyBorder="1" applyAlignment="1" applyProtection="1">
      <alignment horizontal="left" wrapText="1"/>
      <protection/>
    </xf>
    <xf numFmtId="0" fontId="29" fillId="7" borderId="23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2" fillId="7" borderId="17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2" fillId="0" borderId="17" xfId="0" applyFont="1" applyFill="1" applyBorder="1" applyAlignment="1" quotePrefix="1">
      <alignment horizontal="left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36" fillId="0" borderId="81" xfId="0" applyNumberFormat="1" applyFont="1" applyBorder="1" applyAlignment="1">
      <alignment horizontal="center"/>
    </xf>
    <xf numFmtId="3" fontId="36" fillId="0" borderId="82" xfId="0" applyNumberFormat="1" applyFont="1" applyBorder="1" applyAlignment="1">
      <alignment horizontal="center"/>
    </xf>
    <xf numFmtId="3" fontId="36" fillId="0" borderId="80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31146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57150</xdr:rowOff>
    </xdr:from>
    <xdr:to>
      <xdr:col>0</xdr:col>
      <xdr:colOff>1085850</xdr:colOff>
      <xdr:row>4</xdr:row>
      <xdr:rowOff>38100</xdr:rowOff>
    </xdr:to>
    <xdr:sp>
      <xdr:nvSpPr>
        <xdr:cNvPr id="2" name="Line 2"/>
        <xdr:cNvSpPr>
          <a:spLocks/>
        </xdr:cNvSpPr>
      </xdr:nvSpPr>
      <xdr:spPr>
        <a:xfrm>
          <a:off x="38100" y="533400"/>
          <a:ext cx="1047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62675"/>
          <a:ext cx="31146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9525</xdr:rowOff>
    </xdr:from>
    <xdr:to>
      <xdr:col>0</xdr:col>
      <xdr:colOff>1371600</xdr:colOff>
      <xdr:row>21</xdr:row>
      <xdr:rowOff>1095375</xdr:rowOff>
    </xdr:to>
    <xdr:sp>
      <xdr:nvSpPr>
        <xdr:cNvPr id="4" name="Line 2"/>
        <xdr:cNvSpPr>
          <a:spLocks/>
        </xdr:cNvSpPr>
      </xdr:nvSpPr>
      <xdr:spPr>
        <a:xfrm>
          <a:off x="19050" y="6153150"/>
          <a:ext cx="13525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57150</xdr:colOff>
      <xdr:row>39</xdr:row>
      <xdr:rowOff>9525</xdr:rowOff>
    </xdr:from>
    <xdr:to>
      <xdr:col>0</xdr:col>
      <xdr:colOff>2981325</xdr:colOff>
      <xdr:row>40</xdr:row>
      <xdr:rowOff>876300</xdr:rowOff>
    </xdr:to>
    <xdr:sp>
      <xdr:nvSpPr>
        <xdr:cNvPr id="5" name="Line 1"/>
        <xdr:cNvSpPr>
          <a:spLocks/>
        </xdr:cNvSpPr>
      </xdr:nvSpPr>
      <xdr:spPr>
        <a:xfrm>
          <a:off x="57150" y="12477750"/>
          <a:ext cx="29241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487275"/>
          <a:ext cx="10477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JELAT~1\AppData\Local\Temp\Users\Maja\Desktop\FINANCIJSKI%20PLAN%202017\Financijski%20plan%202016.%20-%202018%20-%20LI&#268;KI%20OS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 Ril"/>
    </sheetNames>
    <sheetDataSet>
      <sheetData sheetId="0">
        <row r="33">
          <cell r="A33">
            <v>3</v>
          </cell>
          <cell r="B33" t="str">
            <v>Rashodi poslovanja</v>
          </cell>
        </row>
        <row r="34">
          <cell r="A34">
            <v>32</v>
          </cell>
          <cell r="B34" t="str">
            <v>Materijalni rashodi</v>
          </cell>
        </row>
        <row r="35">
          <cell r="A35">
            <v>321</v>
          </cell>
          <cell r="B35" t="str">
            <v>Naknade troškova zaposlenima</v>
          </cell>
        </row>
        <row r="38">
          <cell r="A38">
            <v>322</v>
          </cell>
          <cell r="B38" t="str">
            <v>Rashodi za materijal i energiju</v>
          </cell>
        </row>
        <row r="44">
          <cell r="A44">
            <v>323</v>
          </cell>
          <cell r="B44" t="str">
            <v>Rashodi za usluge</v>
          </cell>
        </row>
        <row r="51">
          <cell r="A51">
            <v>3237</v>
          </cell>
          <cell r="B51" t="str">
            <v>Intelektualne i osobne usluge</v>
          </cell>
        </row>
        <row r="53">
          <cell r="A53">
            <v>329</v>
          </cell>
          <cell r="B53" t="str">
            <v>Ostali nespomenuti rashodi poslovanja </v>
          </cell>
        </row>
        <row r="56">
          <cell r="A56">
            <v>34</v>
          </cell>
          <cell r="B56" t="str">
            <v>Financijski rashodi</v>
          </cell>
        </row>
        <row r="57">
          <cell r="A57">
            <v>343</v>
          </cell>
          <cell r="B57" t="str">
            <v>Ostali financijski rashodi</v>
          </cell>
        </row>
        <row r="59">
          <cell r="A59">
            <v>37</v>
          </cell>
          <cell r="B59" t="str">
            <v>Naknade građanima i kuć. na temelju osig. i dr. naknade </v>
          </cell>
        </row>
        <row r="60">
          <cell r="A60">
            <v>372</v>
          </cell>
          <cell r="B60" t="str">
            <v>Ostale naknade građanima i kućanstvima iz proračuna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393"/>
      <c r="B2" s="393"/>
      <c r="C2" s="393"/>
      <c r="D2" s="393"/>
      <c r="E2" s="393"/>
      <c r="F2" s="393"/>
      <c r="G2" s="393"/>
      <c r="H2" s="393"/>
    </row>
    <row r="3" spans="1:8" ht="48" customHeight="1">
      <c r="A3" s="386" t="s">
        <v>245</v>
      </c>
      <c r="B3" s="386"/>
      <c r="C3" s="386"/>
      <c r="D3" s="386"/>
      <c r="E3" s="386"/>
      <c r="F3" s="386"/>
      <c r="G3" s="386"/>
      <c r="H3" s="386"/>
    </row>
    <row r="4" spans="1:8" s="26" customFormat="1" ht="26.25" customHeight="1">
      <c r="A4" s="386" t="s">
        <v>25</v>
      </c>
      <c r="B4" s="386"/>
      <c r="C4" s="386"/>
      <c r="D4" s="386"/>
      <c r="E4" s="386"/>
      <c r="F4" s="386"/>
      <c r="G4" s="394"/>
      <c r="H4" s="394"/>
    </row>
    <row r="5" spans="1:5" ht="15.75" customHeight="1">
      <c r="A5" s="27"/>
      <c r="B5" s="28"/>
      <c r="C5" s="28"/>
      <c r="D5" s="28"/>
      <c r="E5" s="28"/>
    </row>
    <row r="6" spans="1:9" ht="27.75" customHeight="1">
      <c r="A6" s="29"/>
      <c r="B6" s="30"/>
      <c r="C6" s="30"/>
      <c r="D6" s="31"/>
      <c r="E6" s="32"/>
      <c r="F6" s="33" t="s">
        <v>246</v>
      </c>
      <c r="G6" s="33" t="s">
        <v>234</v>
      </c>
      <c r="H6" s="34" t="s">
        <v>235</v>
      </c>
      <c r="I6" s="35"/>
    </row>
    <row r="7" spans="1:9" ht="27.75" customHeight="1">
      <c r="A7" s="395" t="s">
        <v>26</v>
      </c>
      <c r="B7" s="381"/>
      <c r="C7" s="381"/>
      <c r="D7" s="381"/>
      <c r="E7" s="396"/>
      <c r="F7" s="43">
        <v>5331124</v>
      </c>
      <c r="G7" s="43">
        <v>5331124</v>
      </c>
      <c r="H7" s="43">
        <v>5331124</v>
      </c>
      <c r="I7" s="41"/>
    </row>
    <row r="8" spans="1:8" ht="22.5" customHeight="1">
      <c r="A8" s="378" t="s">
        <v>0</v>
      </c>
      <c r="B8" s="379"/>
      <c r="C8" s="379"/>
      <c r="D8" s="379"/>
      <c r="E8" s="385"/>
      <c r="F8" s="46">
        <v>5331124</v>
      </c>
      <c r="G8" s="46">
        <v>5331124</v>
      </c>
      <c r="H8" s="46">
        <v>5331124</v>
      </c>
    </row>
    <row r="9" spans="1:8" ht="22.5" customHeight="1">
      <c r="A9" s="397" t="s">
        <v>28</v>
      </c>
      <c r="B9" s="385"/>
      <c r="C9" s="385"/>
      <c r="D9" s="385"/>
      <c r="E9" s="385"/>
      <c r="F9" s="46"/>
      <c r="G9" s="46"/>
      <c r="H9" s="46"/>
    </row>
    <row r="10" spans="1:8" ht="22.5" customHeight="1">
      <c r="A10" s="42" t="s">
        <v>27</v>
      </c>
      <c r="B10" s="45"/>
      <c r="C10" s="45"/>
      <c r="D10" s="45"/>
      <c r="E10" s="45"/>
      <c r="F10" s="43">
        <f>SUM(F11:F12)</f>
        <v>5331124</v>
      </c>
      <c r="G10" s="43">
        <f>SUM(G11:G12)</f>
        <v>5331124</v>
      </c>
      <c r="H10" s="43">
        <f>SUM(H11:H12)</f>
        <v>5331124</v>
      </c>
    </row>
    <row r="11" spans="1:10" ht="22.5" customHeight="1">
      <c r="A11" s="382" t="s">
        <v>1</v>
      </c>
      <c r="B11" s="379"/>
      <c r="C11" s="379"/>
      <c r="D11" s="379"/>
      <c r="E11" s="383"/>
      <c r="F11" s="46">
        <v>5269124</v>
      </c>
      <c r="G11" s="46">
        <v>5269124</v>
      </c>
      <c r="H11" s="46">
        <v>5269124</v>
      </c>
      <c r="I11" s="18"/>
      <c r="J11" s="18"/>
    </row>
    <row r="12" spans="1:10" ht="22.5" customHeight="1">
      <c r="A12" s="384" t="s">
        <v>31</v>
      </c>
      <c r="B12" s="385"/>
      <c r="C12" s="385"/>
      <c r="D12" s="385"/>
      <c r="E12" s="385"/>
      <c r="F12" s="36">
        <v>62000</v>
      </c>
      <c r="G12" s="36">
        <v>62000</v>
      </c>
      <c r="H12" s="36">
        <v>62000</v>
      </c>
      <c r="I12" s="18"/>
      <c r="J12" s="18"/>
    </row>
    <row r="13" spans="1:10" ht="22.5" customHeight="1">
      <c r="A13" s="380" t="s">
        <v>2</v>
      </c>
      <c r="B13" s="381"/>
      <c r="C13" s="381"/>
      <c r="D13" s="381"/>
      <c r="E13" s="381"/>
      <c r="F13" s="44">
        <f>+F7-F10</f>
        <v>0</v>
      </c>
      <c r="G13" s="44">
        <f>+G7-G10</f>
        <v>0</v>
      </c>
      <c r="H13" s="44">
        <f>+H7-H10</f>
        <v>0</v>
      </c>
      <c r="J13" s="18"/>
    </row>
    <row r="14" spans="1:8" ht="25.5" customHeight="1">
      <c r="A14" s="386"/>
      <c r="B14" s="376"/>
      <c r="C14" s="376"/>
      <c r="D14" s="376"/>
      <c r="E14" s="376"/>
      <c r="F14" s="377"/>
      <c r="G14" s="377"/>
      <c r="H14" s="377"/>
    </row>
    <row r="15" spans="1:10" ht="27.75" customHeight="1">
      <c r="A15" s="29"/>
      <c r="B15" s="30"/>
      <c r="C15" s="30"/>
      <c r="D15" s="31"/>
      <c r="E15" s="32"/>
      <c r="F15" s="33" t="s">
        <v>246</v>
      </c>
      <c r="G15" s="33" t="s">
        <v>234</v>
      </c>
      <c r="H15" s="34" t="s">
        <v>235</v>
      </c>
      <c r="J15" s="18"/>
    </row>
    <row r="16" spans="1:10" ht="30.75" customHeight="1">
      <c r="A16" s="387" t="s">
        <v>32</v>
      </c>
      <c r="B16" s="388"/>
      <c r="C16" s="388"/>
      <c r="D16" s="388"/>
      <c r="E16" s="389"/>
      <c r="F16" s="47"/>
      <c r="G16" s="47"/>
      <c r="H16" s="48"/>
      <c r="J16" s="18"/>
    </row>
    <row r="17" spans="1:10" ht="34.5" customHeight="1">
      <c r="A17" s="390" t="s">
        <v>33</v>
      </c>
      <c r="B17" s="391"/>
      <c r="C17" s="391"/>
      <c r="D17" s="391"/>
      <c r="E17" s="392"/>
      <c r="F17" s="49"/>
      <c r="G17" s="49"/>
      <c r="H17" s="44"/>
      <c r="J17" s="18"/>
    </row>
    <row r="18" spans="1:10" s="22" customFormat="1" ht="25.5" customHeight="1">
      <c r="A18" s="375"/>
      <c r="B18" s="376"/>
      <c r="C18" s="376"/>
      <c r="D18" s="376"/>
      <c r="E18" s="376"/>
      <c r="F18" s="377"/>
      <c r="G18" s="377"/>
      <c r="H18" s="377"/>
      <c r="J18" s="50"/>
    </row>
    <row r="19" spans="1:11" s="22" customFormat="1" ht="27.75" customHeight="1">
      <c r="A19" s="29"/>
      <c r="B19" s="30"/>
      <c r="C19" s="30"/>
      <c r="D19" s="31"/>
      <c r="E19" s="32"/>
      <c r="F19" s="33" t="s">
        <v>246</v>
      </c>
      <c r="G19" s="33" t="s">
        <v>234</v>
      </c>
      <c r="H19" s="34" t="s">
        <v>235</v>
      </c>
      <c r="J19" s="50"/>
      <c r="K19" s="50"/>
    </row>
    <row r="20" spans="1:10" s="22" customFormat="1" ht="22.5" customHeight="1">
      <c r="A20" s="378" t="s">
        <v>3</v>
      </c>
      <c r="B20" s="379"/>
      <c r="C20" s="379"/>
      <c r="D20" s="379"/>
      <c r="E20" s="379"/>
      <c r="F20" s="36"/>
      <c r="G20" s="36"/>
      <c r="H20" s="36"/>
      <c r="J20" s="50"/>
    </row>
    <row r="21" spans="1:8" s="22" customFormat="1" ht="33.75" customHeight="1">
      <c r="A21" s="378" t="s">
        <v>4</v>
      </c>
      <c r="B21" s="379"/>
      <c r="C21" s="379"/>
      <c r="D21" s="379"/>
      <c r="E21" s="379"/>
      <c r="F21" s="36"/>
      <c r="G21" s="36"/>
      <c r="H21" s="36"/>
    </row>
    <row r="22" spans="1:11" s="22" customFormat="1" ht="22.5" customHeight="1">
      <c r="A22" s="380" t="s">
        <v>5</v>
      </c>
      <c r="B22" s="381"/>
      <c r="C22" s="381"/>
      <c r="D22" s="381"/>
      <c r="E22" s="381"/>
      <c r="F22" s="43">
        <f>F20-F21</f>
        <v>0</v>
      </c>
      <c r="G22" s="43">
        <f>G20-G21</f>
        <v>0</v>
      </c>
      <c r="H22" s="43">
        <f>H20-H21</f>
        <v>0</v>
      </c>
      <c r="J22" s="51"/>
      <c r="K22" s="50"/>
    </row>
    <row r="23" spans="1:8" s="22" customFormat="1" ht="25.5" customHeight="1">
      <c r="A23" s="375"/>
      <c r="B23" s="376"/>
      <c r="C23" s="376"/>
      <c r="D23" s="376"/>
      <c r="E23" s="376"/>
      <c r="F23" s="377"/>
      <c r="G23" s="377"/>
      <c r="H23" s="377"/>
    </row>
    <row r="24" spans="1:8" s="22" customFormat="1" ht="22.5" customHeight="1">
      <c r="A24" s="382" t="s">
        <v>6</v>
      </c>
      <c r="B24" s="379"/>
      <c r="C24" s="379"/>
      <c r="D24" s="379"/>
      <c r="E24" s="379"/>
      <c r="F24" s="36">
        <f>IF((F13+F17+F22)&lt;&gt;0,"NESLAGANJE ZBROJA",(F13+F17+F22))</f>
        <v>0</v>
      </c>
      <c r="G24" s="36">
        <f>IF((G13+G17+G22)&lt;&gt;0,"NESLAGANJE ZBROJA",(G13+G17+G22))</f>
        <v>0</v>
      </c>
      <c r="H24" s="36">
        <f>IF((H13+H17+H22)&lt;&gt;0,"NESLAGANJE ZBROJA",(H13+H17+H22))</f>
        <v>0</v>
      </c>
    </row>
    <row r="25" spans="1:5" s="22" customFormat="1" ht="18" customHeight="1">
      <c r="A25" s="37"/>
      <c r="B25" s="28"/>
      <c r="C25" s="28"/>
      <c r="D25" s="28"/>
      <c r="E25" s="28"/>
    </row>
    <row r="26" spans="1:8" ht="42" customHeight="1">
      <c r="A26" s="373" t="s">
        <v>34</v>
      </c>
      <c r="B26" s="374"/>
      <c r="C26" s="374"/>
      <c r="D26" s="374"/>
      <c r="E26" s="374"/>
      <c r="F26" s="374"/>
      <c r="G26" s="374"/>
      <c r="H26" s="374"/>
    </row>
    <row r="27" ht="12.75">
      <c r="E27" s="52"/>
    </row>
    <row r="31" spans="6:8" ht="12.75">
      <c r="F31" s="18"/>
      <c r="G31" s="18"/>
      <c r="H31" s="18"/>
    </row>
    <row r="32" spans="6:8" ht="12.75">
      <c r="F32" s="18"/>
      <c r="G32" s="18"/>
      <c r="H32" s="18"/>
    </row>
    <row r="33" spans="5:8" ht="12.75">
      <c r="E33" s="53"/>
      <c r="F33" s="20"/>
      <c r="G33" s="20"/>
      <c r="H33" s="20"/>
    </row>
    <row r="34" spans="5:8" ht="12.75">
      <c r="E34" s="53"/>
      <c r="F34" s="18"/>
      <c r="G34" s="18"/>
      <c r="H34" s="18"/>
    </row>
    <row r="35" spans="5:8" ht="12.75">
      <c r="E35" s="53"/>
      <c r="F35" s="18"/>
      <c r="G35" s="18"/>
      <c r="H35" s="18"/>
    </row>
    <row r="36" spans="5:8" ht="12.75">
      <c r="E36" s="53"/>
      <c r="F36" s="18"/>
      <c r="G36" s="18"/>
      <c r="H36" s="18"/>
    </row>
    <row r="37" spans="5:8" ht="12.75">
      <c r="E37" s="53"/>
      <c r="F37" s="18"/>
      <c r="G37" s="18"/>
      <c r="H37" s="18"/>
    </row>
    <row r="38" ht="12.75">
      <c r="E38" s="53"/>
    </row>
    <row r="43" ht="12.75">
      <c r="F43" s="18"/>
    </row>
    <row r="44" ht="12.75">
      <c r="F44" s="18"/>
    </row>
    <row r="45" ht="12.75">
      <c r="F45" s="1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8"/>
  <sheetViews>
    <sheetView zoomScalePageLayoutView="0" workbookViewId="0" topLeftCell="A1">
      <selection activeCell="W27" sqref="W27"/>
    </sheetView>
  </sheetViews>
  <sheetFormatPr defaultColWidth="9.140625" defaultRowHeight="12.75"/>
  <cols>
    <col min="1" max="1" width="5.140625" style="58" customWidth="1"/>
    <col min="2" max="2" width="7.421875" style="58" customWidth="1"/>
    <col min="3" max="3" width="30.00390625" style="54" customWidth="1"/>
    <col min="4" max="4" width="9.8515625" style="54" customWidth="1"/>
    <col min="5" max="5" width="10.28125" style="54" customWidth="1"/>
    <col min="6" max="6" width="9.421875" style="54" customWidth="1"/>
    <col min="7" max="7" width="9.7109375" style="54" customWidth="1"/>
    <col min="8" max="8" width="8.28125" style="54" customWidth="1"/>
    <col min="9" max="9" width="7.00390625" style="54" customWidth="1"/>
    <col min="10" max="10" width="7.28125" style="54" customWidth="1"/>
    <col min="11" max="11" width="7.8515625" style="54" customWidth="1"/>
    <col min="12" max="12" width="13.421875" style="54" hidden="1" customWidth="1"/>
    <col min="13" max="13" width="16.7109375" style="54" hidden="1" customWidth="1"/>
    <col min="14" max="14" width="16.421875" style="54" hidden="1" customWidth="1"/>
    <col min="15" max="15" width="8.421875" style="54" customWidth="1"/>
    <col min="16" max="16" width="9.140625" style="54" customWidth="1"/>
    <col min="17" max="16384" width="9.140625" style="54" customWidth="1"/>
  </cols>
  <sheetData>
    <row r="1" spans="1:16" ht="60" customHeight="1" thickBot="1">
      <c r="A1" s="398" t="s">
        <v>244</v>
      </c>
      <c r="B1" s="398"/>
      <c r="C1" s="399"/>
      <c r="D1" s="399"/>
      <c r="E1" s="399"/>
      <c r="F1" s="399"/>
      <c r="G1" s="399"/>
      <c r="H1" s="399"/>
      <c r="I1" s="399"/>
      <c r="J1" s="399"/>
      <c r="K1" s="278"/>
      <c r="L1" s="279"/>
      <c r="M1" s="56"/>
      <c r="N1" s="56"/>
      <c r="O1" s="56"/>
      <c r="P1" s="279"/>
    </row>
    <row r="2" spans="1:15" ht="20.25" customHeight="1" hidden="1">
      <c r="A2" s="56"/>
      <c r="B2" s="5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18" customHeight="1" hidden="1">
      <c r="A3" s="57"/>
    </row>
    <row r="4" spans="1:5" ht="53.25" customHeight="1" hidden="1">
      <c r="A4" s="59" t="s">
        <v>37</v>
      </c>
      <c r="B4" s="59"/>
      <c r="C4" s="60" t="s">
        <v>38</v>
      </c>
      <c r="D4" s="61" t="s">
        <v>39</v>
      </c>
      <c r="E4" s="62"/>
    </row>
    <row r="5" spans="1:5" ht="8.25" customHeight="1" hidden="1">
      <c r="A5" s="63"/>
      <c r="B5" s="63"/>
      <c r="C5" s="64"/>
      <c r="D5" s="65"/>
      <c r="E5" s="66"/>
    </row>
    <row r="6" spans="1:5" ht="15" customHeight="1" hidden="1">
      <c r="A6" s="67"/>
      <c r="B6" s="67"/>
      <c r="C6" s="68"/>
      <c r="D6" s="69"/>
      <c r="E6" s="70"/>
    </row>
    <row r="7" spans="1:5" ht="11.25" hidden="1">
      <c r="A7" s="67"/>
      <c r="B7" s="67"/>
      <c r="C7" s="68"/>
      <c r="D7" s="69"/>
      <c r="E7" s="70"/>
    </row>
    <row r="8" spans="1:5" ht="55.5" customHeight="1" hidden="1">
      <c r="A8" s="71"/>
      <c r="B8" s="71"/>
      <c r="C8" s="72"/>
      <c r="D8" s="73"/>
      <c r="E8" s="74"/>
    </row>
    <row r="9" spans="1:5" ht="15" customHeight="1" hidden="1">
      <c r="A9" s="71"/>
      <c r="B9" s="71"/>
      <c r="C9" s="72"/>
      <c r="D9" s="73"/>
      <c r="E9" s="74"/>
    </row>
    <row r="10" spans="1:5" ht="15" customHeight="1" hidden="1">
      <c r="A10" s="71"/>
      <c r="B10" s="71"/>
      <c r="C10" s="72"/>
      <c r="D10" s="73"/>
      <c r="E10" s="74"/>
    </row>
    <row r="11" spans="1:5" ht="15" customHeight="1" hidden="1">
      <c r="A11" s="71"/>
      <c r="B11" s="71"/>
      <c r="C11" s="72"/>
      <c r="D11" s="73"/>
      <c r="E11" s="74"/>
    </row>
    <row r="12" spans="1:5" ht="55.5" customHeight="1" hidden="1">
      <c r="A12" s="71"/>
      <c r="B12" s="71"/>
      <c r="C12" s="72"/>
      <c r="D12" s="73"/>
      <c r="E12" s="74"/>
    </row>
    <row r="13" spans="1:5" ht="15" customHeight="1" hidden="1">
      <c r="A13" s="71"/>
      <c r="B13" s="71"/>
      <c r="C13" s="72"/>
      <c r="D13" s="73"/>
      <c r="E13" s="74"/>
    </row>
    <row r="14" spans="1:5" ht="6.75" customHeight="1" hidden="1">
      <c r="A14" s="75"/>
      <c r="B14" s="75"/>
      <c r="C14" s="75"/>
      <c r="D14" s="75"/>
      <c r="E14" s="74"/>
    </row>
    <row r="15" spans="1:5" ht="11.25" hidden="1">
      <c r="A15" s="76"/>
      <c r="B15" s="76"/>
      <c r="C15" s="77"/>
      <c r="D15" s="76"/>
      <c r="E15" s="78"/>
    </row>
    <row r="16" spans="1:16" s="350" customFormat="1" ht="54">
      <c r="A16" s="349" t="s">
        <v>40</v>
      </c>
      <c r="B16" s="344" t="s">
        <v>41</v>
      </c>
      <c r="C16" s="345" t="s">
        <v>42</v>
      </c>
      <c r="D16" s="346" t="s">
        <v>236</v>
      </c>
      <c r="E16" s="346" t="s">
        <v>43</v>
      </c>
      <c r="F16" s="346" t="s">
        <v>44</v>
      </c>
      <c r="G16" s="346" t="s">
        <v>45</v>
      </c>
      <c r="H16" s="346" t="s">
        <v>12</v>
      </c>
      <c r="I16" s="346" t="s">
        <v>11</v>
      </c>
      <c r="J16" s="346" t="s">
        <v>13</v>
      </c>
      <c r="K16" s="346" t="s">
        <v>15</v>
      </c>
      <c r="L16" s="346" t="s">
        <v>46</v>
      </c>
      <c r="M16" s="346" t="s">
        <v>47</v>
      </c>
      <c r="N16" s="346" t="s">
        <v>48</v>
      </c>
      <c r="O16" s="346" t="s">
        <v>224</v>
      </c>
      <c r="P16" s="347" t="s">
        <v>225</v>
      </c>
    </row>
    <row r="17" spans="1:16" s="79" customFormat="1" ht="11.25">
      <c r="A17" s="202"/>
      <c r="B17" s="80">
        <v>3</v>
      </c>
      <c r="C17" s="81" t="s">
        <v>49</v>
      </c>
      <c r="D17" s="82">
        <f>SUM(D18+D28)</f>
        <v>4032000</v>
      </c>
      <c r="E17" s="199">
        <f>SUM(D17)</f>
        <v>4032000</v>
      </c>
      <c r="F17" s="83"/>
      <c r="G17" s="83"/>
      <c r="H17" s="84"/>
      <c r="I17" s="85"/>
      <c r="J17" s="83"/>
      <c r="K17" s="84"/>
      <c r="L17" s="85"/>
      <c r="M17" s="85"/>
      <c r="N17" s="85"/>
      <c r="O17" s="83">
        <v>4032000</v>
      </c>
      <c r="P17" s="336">
        <v>4032000</v>
      </c>
    </row>
    <row r="18" spans="1:16" s="92" customFormat="1" ht="14.25" customHeight="1">
      <c r="A18" s="203"/>
      <c r="B18" s="86">
        <v>31</v>
      </c>
      <c r="C18" s="87" t="s">
        <v>16</v>
      </c>
      <c r="D18" s="88">
        <f>SUM(D23+D19+D25)</f>
        <v>3882000</v>
      </c>
      <c r="E18" s="200">
        <f aca="true" t="shared" si="0" ref="E18:E30">SUM(D18)</f>
        <v>3882000</v>
      </c>
      <c r="F18" s="88"/>
      <c r="G18" s="89"/>
      <c r="H18" s="90"/>
      <c r="I18" s="91"/>
      <c r="J18" s="89"/>
      <c r="K18" s="90"/>
      <c r="L18" s="91"/>
      <c r="M18" s="91"/>
      <c r="N18" s="91"/>
      <c r="O18" s="88">
        <v>3882000</v>
      </c>
      <c r="P18" s="204">
        <v>3882000</v>
      </c>
    </row>
    <row r="19" spans="1:16" s="92" customFormat="1" ht="14.25" customHeight="1">
      <c r="A19" s="203"/>
      <c r="B19" s="86">
        <v>311</v>
      </c>
      <c r="C19" s="87" t="s">
        <v>17</v>
      </c>
      <c r="D19" s="93">
        <f>SUM(D20:D22)</f>
        <v>3175000</v>
      </c>
      <c r="E19" s="200">
        <f t="shared" si="0"/>
        <v>3175000</v>
      </c>
      <c r="F19" s="93"/>
      <c r="G19" s="94"/>
      <c r="H19" s="95"/>
      <c r="I19" s="96"/>
      <c r="J19" s="94"/>
      <c r="K19" s="95"/>
      <c r="L19" s="96"/>
      <c r="M19" s="96"/>
      <c r="N19" s="96"/>
      <c r="O19" s="93"/>
      <c r="P19" s="205"/>
    </row>
    <row r="20" spans="1:16" s="92" customFormat="1" ht="14.25" customHeight="1">
      <c r="A20" s="203"/>
      <c r="B20" s="86">
        <v>3111</v>
      </c>
      <c r="C20" s="87" t="s">
        <v>50</v>
      </c>
      <c r="D20" s="93">
        <v>3137000</v>
      </c>
      <c r="E20" s="200">
        <f t="shared" si="0"/>
        <v>3137000</v>
      </c>
      <c r="F20" s="93"/>
      <c r="G20" s="94"/>
      <c r="H20" s="95"/>
      <c r="I20" s="96"/>
      <c r="J20" s="94"/>
      <c r="K20" s="95"/>
      <c r="L20" s="96"/>
      <c r="M20" s="96"/>
      <c r="N20" s="96"/>
      <c r="O20" s="93"/>
      <c r="P20" s="205"/>
    </row>
    <row r="21" spans="1:16" s="92" customFormat="1" ht="14.25" customHeight="1">
      <c r="A21" s="203"/>
      <c r="B21" s="86">
        <v>3113</v>
      </c>
      <c r="C21" s="87" t="s">
        <v>51</v>
      </c>
      <c r="D21" s="93">
        <v>8000</v>
      </c>
      <c r="E21" s="200">
        <f t="shared" si="0"/>
        <v>8000</v>
      </c>
      <c r="F21" s="93"/>
      <c r="G21" s="94"/>
      <c r="H21" s="95"/>
      <c r="I21" s="96"/>
      <c r="J21" s="94"/>
      <c r="K21" s="95"/>
      <c r="L21" s="96"/>
      <c r="M21" s="96"/>
      <c r="N21" s="96"/>
      <c r="O21" s="93"/>
      <c r="P21" s="205"/>
    </row>
    <row r="22" spans="1:16" s="92" customFormat="1" ht="14.25" customHeight="1">
      <c r="A22" s="203"/>
      <c r="B22" s="86">
        <v>3114</v>
      </c>
      <c r="C22" s="87" t="s">
        <v>52</v>
      </c>
      <c r="D22" s="93">
        <v>30000</v>
      </c>
      <c r="E22" s="200">
        <f t="shared" si="0"/>
        <v>30000</v>
      </c>
      <c r="F22" s="93"/>
      <c r="G22" s="94"/>
      <c r="H22" s="95"/>
      <c r="I22" s="96"/>
      <c r="J22" s="94"/>
      <c r="K22" s="95"/>
      <c r="L22" s="96"/>
      <c r="M22" s="96"/>
      <c r="N22" s="96"/>
      <c r="O22" s="93"/>
      <c r="P22" s="205"/>
    </row>
    <row r="23" spans="1:16" s="92" customFormat="1" ht="14.25" customHeight="1">
      <c r="A23" s="203"/>
      <c r="B23" s="86">
        <v>312</v>
      </c>
      <c r="C23" s="87" t="s">
        <v>18</v>
      </c>
      <c r="D23" s="93">
        <v>150000</v>
      </c>
      <c r="E23" s="198">
        <f t="shared" si="0"/>
        <v>150000</v>
      </c>
      <c r="F23" s="93"/>
      <c r="G23" s="94"/>
      <c r="H23" s="95"/>
      <c r="I23" s="96"/>
      <c r="J23" s="94"/>
      <c r="K23" s="95"/>
      <c r="L23" s="96"/>
      <c r="M23" s="96"/>
      <c r="N23" s="96"/>
      <c r="O23" s="93"/>
      <c r="P23" s="205"/>
    </row>
    <row r="24" spans="1:16" s="92" customFormat="1" ht="14.25" customHeight="1">
      <c r="A24" s="203"/>
      <c r="B24" s="86">
        <v>3121</v>
      </c>
      <c r="C24" s="87" t="s">
        <v>18</v>
      </c>
      <c r="D24" s="93">
        <v>150000</v>
      </c>
      <c r="E24" s="200">
        <f t="shared" si="0"/>
        <v>150000</v>
      </c>
      <c r="F24" s="93"/>
      <c r="G24" s="94"/>
      <c r="H24" s="95"/>
      <c r="I24" s="96"/>
      <c r="J24" s="94"/>
      <c r="K24" s="95"/>
      <c r="L24" s="96"/>
      <c r="M24" s="96"/>
      <c r="N24" s="96"/>
      <c r="O24" s="93"/>
      <c r="P24" s="205"/>
    </row>
    <row r="25" spans="1:16" s="92" customFormat="1" ht="14.25" customHeight="1">
      <c r="A25" s="203"/>
      <c r="B25" s="86">
        <v>313</v>
      </c>
      <c r="C25" s="87" t="s">
        <v>19</v>
      </c>
      <c r="D25" s="93">
        <v>557000</v>
      </c>
      <c r="E25" s="200">
        <f t="shared" si="0"/>
        <v>557000</v>
      </c>
      <c r="F25" s="93"/>
      <c r="G25" s="94"/>
      <c r="H25" s="95"/>
      <c r="I25" s="96"/>
      <c r="J25" s="94"/>
      <c r="K25" s="95"/>
      <c r="L25" s="96"/>
      <c r="M25" s="96"/>
      <c r="N25" s="96"/>
      <c r="O25" s="93"/>
      <c r="P25" s="205"/>
    </row>
    <row r="26" spans="1:16" s="92" customFormat="1" ht="26.25" customHeight="1">
      <c r="A26" s="203"/>
      <c r="B26" s="86">
        <v>3132</v>
      </c>
      <c r="C26" s="87" t="s">
        <v>53</v>
      </c>
      <c r="D26" s="93">
        <v>500000</v>
      </c>
      <c r="E26" s="200">
        <f t="shared" si="0"/>
        <v>500000</v>
      </c>
      <c r="F26" s="93"/>
      <c r="G26" s="94"/>
      <c r="H26" s="95"/>
      <c r="I26" s="96"/>
      <c r="J26" s="94"/>
      <c r="K26" s="95"/>
      <c r="L26" s="96"/>
      <c r="M26" s="96"/>
      <c r="N26" s="96"/>
      <c r="O26" s="93"/>
      <c r="P26" s="205"/>
    </row>
    <row r="27" spans="1:16" s="92" customFormat="1" ht="20.25" customHeight="1">
      <c r="A27" s="203"/>
      <c r="B27" s="86">
        <v>3133</v>
      </c>
      <c r="C27" s="87" t="s">
        <v>54</v>
      </c>
      <c r="D27" s="88">
        <v>57000</v>
      </c>
      <c r="E27" s="201">
        <f t="shared" si="0"/>
        <v>57000</v>
      </c>
      <c r="F27" s="93"/>
      <c r="G27" s="94"/>
      <c r="H27" s="95"/>
      <c r="I27" s="96"/>
      <c r="J27" s="94"/>
      <c r="K27" s="95"/>
      <c r="L27" s="96"/>
      <c r="M27" s="96"/>
      <c r="N27" s="96"/>
      <c r="O27" s="93"/>
      <c r="P27" s="205"/>
    </row>
    <row r="28" spans="1:16" s="92" customFormat="1" ht="14.25" customHeight="1">
      <c r="A28" s="203"/>
      <c r="B28" s="86">
        <v>32</v>
      </c>
      <c r="C28" s="87" t="s">
        <v>20</v>
      </c>
      <c r="D28" s="93">
        <v>150000</v>
      </c>
      <c r="E28" s="201">
        <f t="shared" si="0"/>
        <v>150000</v>
      </c>
      <c r="F28" s="93"/>
      <c r="G28" s="94"/>
      <c r="H28" s="95"/>
      <c r="I28" s="96"/>
      <c r="J28" s="94"/>
      <c r="K28" s="95"/>
      <c r="L28" s="96"/>
      <c r="M28" s="96"/>
      <c r="N28" s="96"/>
      <c r="O28" s="93">
        <v>150000</v>
      </c>
      <c r="P28" s="205">
        <v>150000</v>
      </c>
    </row>
    <row r="29" spans="1:16" s="92" customFormat="1" ht="14.25" customHeight="1">
      <c r="A29" s="203"/>
      <c r="B29" s="86">
        <v>321</v>
      </c>
      <c r="C29" s="87" t="s">
        <v>21</v>
      </c>
      <c r="D29" s="93">
        <v>150000</v>
      </c>
      <c r="E29" s="200">
        <f t="shared" si="0"/>
        <v>150000</v>
      </c>
      <c r="F29" s="93"/>
      <c r="G29" s="94"/>
      <c r="H29" s="95"/>
      <c r="I29" s="96"/>
      <c r="J29" s="94"/>
      <c r="K29" s="95"/>
      <c r="L29" s="96"/>
      <c r="M29" s="96"/>
      <c r="N29" s="96"/>
      <c r="O29" s="93"/>
      <c r="P29" s="205"/>
    </row>
    <row r="30" spans="1:16" s="92" customFormat="1" ht="14.25" customHeight="1">
      <c r="A30" s="203"/>
      <c r="B30" s="86">
        <v>3212</v>
      </c>
      <c r="C30" s="87" t="s">
        <v>55</v>
      </c>
      <c r="D30" s="93">
        <v>150000</v>
      </c>
      <c r="E30" s="198">
        <f t="shared" si="0"/>
        <v>150000</v>
      </c>
      <c r="F30" s="93"/>
      <c r="G30" s="94"/>
      <c r="H30" s="95"/>
      <c r="I30" s="96"/>
      <c r="J30" s="94"/>
      <c r="K30" s="95"/>
      <c r="L30" s="96"/>
      <c r="M30" s="96"/>
      <c r="N30" s="96"/>
      <c r="O30" s="93"/>
      <c r="P30" s="205"/>
    </row>
    <row r="31" spans="1:16" ht="25.5" customHeight="1">
      <c r="A31" s="206"/>
      <c r="B31" s="97"/>
      <c r="C31" s="98" t="s">
        <v>56</v>
      </c>
      <c r="D31" s="99">
        <f>SUM(D32)</f>
        <v>711224</v>
      </c>
      <c r="E31" s="127"/>
      <c r="F31" s="99">
        <f>SUM(D31)</f>
        <v>711224</v>
      </c>
      <c r="G31" s="100"/>
      <c r="H31" s="101"/>
      <c r="I31" s="102"/>
      <c r="J31" s="100"/>
      <c r="K31" s="101"/>
      <c r="L31" s="102"/>
      <c r="M31" s="102"/>
      <c r="N31" s="102"/>
      <c r="O31" s="99">
        <f>SUM(D31)</f>
        <v>711224</v>
      </c>
      <c r="P31" s="207">
        <f>SUM(D31)</f>
        <v>711224</v>
      </c>
    </row>
    <row r="32" spans="1:16" ht="14.25" customHeight="1">
      <c r="A32" s="203"/>
      <c r="B32" s="103">
        <f>'[1]FP Ril'!A33</f>
        <v>3</v>
      </c>
      <c r="C32" s="104" t="str">
        <f>'[1]FP Ril'!B33</f>
        <v>Rashodi poslovanja</v>
      </c>
      <c r="D32" s="93">
        <f>SUM(D33+D87+D91)</f>
        <v>711224</v>
      </c>
      <c r="E32" s="93"/>
      <c r="F32" s="93">
        <f aca="true" t="shared" si="1" ref="F32:F38">SUM(D32)</f>
        <v>711224</v>
      </c>
      <c r="G32" s="93"/>
      <c r="H32" s="95"/>
      <c r="I32" s="96"/>
      <c r="J32" s="94"/>
      <c r="K32" s="95"/>
      <c r="L32" s="96"/>
      <c r="M32" s="96"/>
      <c r="N32" s="96"/>
      <c r="O32" s="94"/>
      <c r="P32" s="208"/>
    </row>
    <row r="33" spans="1:16" ht="14.25" customHeight="1">
      <c r="A33" s="203"/>
      <c r="B33" s="103">
        <f>'[1]FP Ril'!A34</f>
        <v>32</v>
      </c>
      <c r="C33" s="104" t="str">
        <f>'[1]FP Ril'!B34</f>
        <v>Materijalni rashodi</v>
      </c>
      <c r="D33" s="93">
        <f>SUM(D34+D42+D61+D82)</f>
        <v>575724</v>
      </c>
      <c r="E33" s="88"/>
      <c r="F33" s="93">
        <f t="shared" si="1"/>
        <v>575724</v>
      </c>
      <c r="G33" s="88"/>
      <c r="H33" s="90"/>
      <c r="I33" s="91"/>
      <c r="J33" s="89"/>
      <c r="K33" s="90"/>
      <c r="L33" s="91"/>
      <c r="M33" s="91"/>
      <c r="N33" s="91"/>
      <c r="O33" s="88">
        <f>SUM(F33)</f>
        <v>575724</v>
      </c>
      <c r="P33" s="264">
        <f>SUM(F33)</f>
        <v>575724</v>
      </c>
    </row>
    <row r="34" spans="1:16" ht="14.25" customHeight="1">
      <c r="A34" s="203"/>
      <c r="B34" s="103">
        <f>'[1]FP Ril'!A35</f>
        <v>321</v>
      </c>
      <c r="C34" s="104" t="str">
        <f>'[1]FP Ril'!B35</f>
        <v>Naknade troškova zaposlenima</v>
      </c>
      <c r="D34" s="93">
        <v>31000</v>
      </c>
      <c r="E34" s="192"/>
      <c r="F34" s="93">
        <f t="shared" si="1"/>
        <v>31000</v>
      </c>
      <c r="G34" s="106"/>
      <c r="H34" s="107"/>
      <c r="I34" s="108"/>
      <c r="J34" s="106"/>
      <c r="K34" s="107"/>
      <c r="L34" s="108"/>
      <c r="M34" s="108"/>
      <c r="N34" s="108"/>
      <c r="O34" s="106"/>
      <c r="P34" s="210"/>
    </row>
    <row r="35" spans="1:16" ht="14.25" customHeight="1">
      <c r="A35" s="203"/>
      <c r="B35" s="103">
        <v>3211</v>
      </c>
      <c r="C35" s="104" t="s">
        <v>57</v>
      </c>
      <c r="D35" s="93">
        <v>25500</v>
      </c>
      <c r="E35" s="88"/>
      <c r="F35" s="93">
        <f t="shared" si="1"/>
        <v>25500</v>
      </c>
      <c r="G35" s="106"/>
      <c r="H35" s="107"/>
      <c r="I35" s="108"/>
      <c r="J35" s="106"/>
      <c r="K35" s="107"/>
      <c r="L35" s="108"/>
      <c r="M35" s="108"/>
      <c r="N35" s="108"/>
      <c r="O35" s="106"/>
      <c r="P35" s="210"/>
    </row>
    <row r="36" spans="1:16" ht="14.25" customHeight="1">
      <c r="A36" s="203" t="s">
        <v>125</v>
      </c>
      <c r="B36" s="86">
        <v>32111</v>
      </c>
      <c r="C36" s="109" t="s">
        <v>58</v>
      </c>
      <c r="D36" s="94">
        <v>13000</v>
      </c>
      <c r="E36" s="89"/>
      <c r="F36" s="94">
        <f t="shared" si="1"/>
        <v>13000</v>
      </c>
      <c r="G36" s="110"/>
      <c r="H36" s="111"/>
      <c r="I36" s="112"/>
      <c r="J36" s="110"/>
      <c r="K36" s="111"/>
      <c r="L36" s="112"/>
      <c r="M36" s="112"/>
      <c r="N36" s="112"/>
      <c r="O36" s="110"/>
      <c r="P36" s="211"/>
    </row>
    <row r="37" spans="1:16" ht="22.5" customHeight="1">
      <c r="A37" s="203" t="s">
        <v>126</v>
      </c>
      <c r="B37" s="86">
        <v>32113</v>
      </c>
      <c r="C37" s="113" t="s">
        <v>59</v>
      </c>
      <c r="D37" s="94">
        <v>2500</v>
      </c>
      <c r="E37" s="193"/>
      <c r="F37" s="94">
        <f t="shared" si="1"/>
        <v>2500</v>
      </c>
      <c r="G37" s="114"/>
      <c r="H37" s="107"/>
      <c r="I37" s="108"/>
      <c r="J37" s="106"/>
      <c r="K37" s="107"/>
      <c r="L37" s="108"/>
      <c r="M37" s="108"/>
      <c r="N37" s="108"/>
      <c r="O37" s="106"/>
      <c r="P37" s="210"/>
    </row>
    <row r="38" spans="1:16" ht="12" customHeight="1" thickBot="1">
      <c r="A38" s="212" t="s">
        <v>128</v>
      </c>
      <c r="B38" s="213">
        <v>32115</v>
      </c>
      <c r="C38" s="214" t="s">
        <v>60</v>
      </c>
      <c r="D38" s="215">
        <v>10000</v>
      </c>
      <c r="E38" s="216"/>
      <c r="F38" s="215">
        <f t="shared" si="1"/>
        <v>10000</v>
      </c>
      <c r="G38" s="217"/>
      <c r="H38" s="218"/>
      <c r="I38" s="219"/>
      <c r="J38" s="217"/>
      <c r="K38" s="218"/>
      <c r="L38" s="219"/>
      <c r="M38" s="219"/>
      <c r="N38" s="219"/>
      <c r="O38" s="217"/>
      <c r="P38" s="220"/>
    </row>
    <row r="39" spans="1:16" s="348" customFormat="1" ht="81" customHeight="1">
      <c r="A39" s="343" t="s">
        <v>40</v>
      </c>
      <c r="B39" s="344" t="s">
        <v>41</v>
      </c>
      <c r="C39" s="345" t="s">
        <v>42</v>
      </c>
      <c r="D39" s="346" t="s">
        <v>236</v>
      </c>
      <c r="E39" s="346" t="s">
        <v>43</v>
      </c>
      <c r="F39" s="346" t="s">
        <v>44</v>
      </c>
      <c r="G39" s="346" t="s">
        <v>45</v>
      </c>
      <c r="H39" s="346" t="s">
        <v>12</v>
      </c>
      <c r="I39" s="346" t="s">
        <v>11</v>
      </c>
      <c r="J39" s="346" t="s">
        <v>13</v>
      </c>
      <c r="K39" s="346" t="s">
        <v>15</v>
      </c>
      <c r="L39" s="346" t="s">
        <v>46</v>
      </c>
      <c r="M39" s="346" t="s">
        <v>47</v>
      </c>
      <c r="N39" s="346" t="s">
        <v>48</v>
      </c>
      <c r="O39" s="346" t="s">
        <v>224</v>
      </c>
      <c r="P39" s="347" t="s">
        <v>225</v>
      </c>
    </row>
    <row r="40" spans="1:16" ht="13.5" customHeight="1">
      <c r="A40" s="203"/>
      <c r="B40" s="103">
        <v>3212</v>
      </c>
      <c r="C40" s="104" t="s">
        <v>61</v>
      </c>
      <c r="D40" s="114">
        <v>5500</v>
      </c>
      <c r="E40" s="114"/>
      <c r="F40" s="114">
        <f>SUM(D40)</f>
        <v>5500</v>
      </c>
      <c r="G40" s="115"/>
      <c r="H40" s="116"/>
      <c r="I40" s="117"/>
      <c r="J40" s="115"/>
      <c r="K40" s="116"/>
      <c r="L40" s="117"/>
      <c r="M40" s="117"/>
      <c r="N40" s="117"/>
      <c r="O40" s="115"/>
      <c r="P40" s="221"/>
    </row>
    <row r="41" spans="1:16" ht="16.5" customHeight="1">
      <c r="A41" s="203" t="s">
        <v>130</v>
      </c>
      <c r="B41" s="86">
        <v>32131</v>
      </c>
      <c r="C41" s="109" t="s">
        <v>62</v>
      </c>
      <c r="D41" s="115">
        <v>5500</v>
      </c>
      <c r="E41" s="115"/>
      <c r="F41" s="114">
        <f aca="true" t="shared" si="2" ref="F41:F55">SUM(D41)</f>
        <v>5500</v>
      </c>
      <c r="G41" s="115"/>
      <c r="H41" s="116"/>
      <c r="I41" s="117"/>
      <c r="J41" s="115"/>
      <c r="K41" s="116"/>
      <c r="L41" s="117"/>
      <c r="M41" s="117"/>
      <c r="N41" s="117"/>
      <c r="O41" s="115"/>
      <c r="P41" s="221"/>
    </row>
    <row r="42" spans="1:16" ht="16.5" customHeight="1">
      <c r="A42" s="203"/>
      <c r="B42" s="103">
        <f>'[1]FP Ril'!A38</f>
        <v>322</v>
      </c>
      <c r="C42" s="104" t="str">
        <f>'[1]FP Ril'!B38</f>
        <v>Rashodi za materijal i energiju</v>
      </c>
      <c r="D42" s="114">
        <f>SUM(D43+D49+D53+D57+D59)</f>
        <v>434565</v>
      </c>
      <c r="E42" s="114"/>
      <c r="F42" s="114">
        <f>SUM(F43+F49+F53+F57+F59)</f>
        <v>434565</v>
      </c>
      <c r="G42" s="115"/>
      <c r="H42" s="116"/>
      <c r="I42" s="117"/>
      <c r="J42" s="115"/>
      <c r="K42" s="116"/>
      <c r="L42" s="117"/>
      <c r="M42" s="117"/>
      <c r="N42" s="117"/>
      <c r="O42" s="115"/>
      <c r="P42" s="221"/>
    </row>
    <row r="43" spans="1:16" ht="24.75" customHeight="1">
      <c r="A43" s="203"/>
      <c r="B43" s="103">
        <v>3221</v>
      </c>
      <c r="C43" s="87" t="s">
        <v>63</v>
      </c>
      <c r="D43" s="114">
        <f>SUM(D44:D48)</f>
        <v>59379</v>
      </c>
      <c r="E43" s="114"/>
      <c r="F43" s="114">
        <f>SUM(F44:F48)</f>
        <v>59379</v>
      </c>
      <c r="G43" s="115"/>
      <c r="H43" s="116"/>
      <c r="I43" s="117"/>
      <c r="J43" s="115"/>
      <c r="K43" s="116"/>
      <c r="L43" s="117"/>
      <c r="M43" s="117"/>
      <c r="N43" s="117"/>
      <c r="O43" s="115"/>
      <c r="P43" s="221"/>
    </row>
    <row r="44" spans="1:16" ht="16.5" customHeight="1">
      <c r="A44" s="203" t="s">
        <v>132</v>
      </c>
      <c r="B44" s="86">
        <v>32211</v>
      </c>
      <c r="C44" s="109" t="s">
        <v>64</v>
      </c>
      <c r="D44" s="115">
        <v>34379</v>
      </c>
      <c r="E44" s="115"/>
      <c r="F44" s="115">
        <f t="shared" si="2"/>
        <v>34379</v>
      </c>
      <c r="G44" s="115"/>
      <c r="H44" s="116"/>
      <c r="I44" s="117"/>
      <c r="J44" s="115"/>
      <c r="K44" s="116"/>
      <c r="L44" s="117"/>
      <c r="M44" s="117"/>
      <c r="N44" s="117"/>
      <c r="O44" s="115"/>
      <c r="P44" s="221"/>
    </row>
    <row r="45" spans="1:16" ht="21.75" customHeight="1">
      <c r="A45" s="203" t="s">
        <v>133</v>
      </c>
      <c r="B45" s="86">
        <v>32212</v>
      </c>
      <c r="C45" s="113" t="s">
        <v>65</v>
      </c>
      <c r="D45" s="115">
        <v>6000</v>
      </c>
      <c r="E45" s="115"/>
      <c r="F45" s="115">
        <f t="shared" si="2"/>
        <v>6000</v>
      </c>
      <c r="G45" s="115"/>
      <c r="H45" s="116"/>
      <c r="I45" s="117"/>
      <c r="J45" s="115"/>
      <c r="K45" s="116"/>
      <c r="L45" s="117"/>
      <c r="M45" s="117"/>
      <c r="N45" s="117"/>
      <c r="O45" s="115"/>
      <c r="P45" s="221"/>
    </row>
    <row r="46" spans="1:16" ht="24" customHeight="1">
      <c r="A46" s="203" t="s">
        <v>134</v>
      </c>
      <c r="B46" s="86">
        <v>32214</v>
      </c>
      <c r="C46" s="113" t="s">
        <v>66</v>
      </c>
      <c r="D46" s="115">
        <v>9400</v>
      </c>
      <c r="E46" s="115"/>
      <c r="F46" s="115">
        <f t="shared" si="2"/>
        <v>9400</v>
      </c>
      <c r="G46" s="115"/>
      <c r="H46" s="116"/>
      <c r="I46" s="117"/>
      <c r="J46" s="115"/>
      <c r="K46" s="116"/>
      <c r="L46" s="117"/>
      <c r="M46" s="117"/>
      <c r="N46" s="117"/>
      <c r="O46" s="115"/>
      <c r="P46" s="221"/>
    </row>
    <row r="47" spans="1:16" ht="18.75" customHeight="1">
      <c r="A47" s="203" t="s">
        <v>136</v>
      </c>
      <c r="B47" s="86" t="s">
        <v>154</v>
      </c>
      <c r="C47" s="109" t="s">
        <v>67</v>
      </c>
      <c r="D47" s="115">
        <v>5000</v>
      </c>
      <c r="E47" s="115"/>
      <c r="F47" s="115">
        <f t="shared" si="2"/>
        <v>5000</v>
      </c>
      <c r="G47" s="115"/>
      <c r="H47" s="116"/>
      <c r="I47" s="117"/>
      <c r="J47" s="115"/>
      <c r="K47" s="116"/>
      <c r="L47" s="117"/>
      <c r="M47" s="117"/>
      <c r="N47" s="117"/>
      <c r="O47" s="115"/>
      <c r="P47" s="221"/>
    </row>
    <row r="48" spans="1:16" ht="25.5" customHeight="1">
      <c r="A48" s="203" t="s">
        <v>137</v>
      </c>
      <c r="B48" s="86">
        <v>32219</v>
      </c>
      <c r="C48" s="113" t="s">
        <v>68</v>
      </c>
      <c r="D48" s="115">
        <v>4600</v>
      </c>
      <c r="E48" s="115"/>
      <c r="F48" s="115">
        <v>4600</v>
      </c>
      <c r="G48" s="115"/>
      <c r="H48" s="116"/>
      <c r="I48" s="117"/>
      <c r="J48" s="115"/>
      <c r="K48" s="116"/>
      <c r="L48" s="117"/>
      <c r="M48" s="117"/>
      <c r="N48" s="117"/>
      <c r="O48" s="115"/>
      <c r="P48" s="221"/>
    </row>
    <row r="49" spans="1:16" ht="16.5" customHeight="1">
      <c r="A49" s="203"/>
      <c r="B49" s="103">
        <v>3223</v>
      </c>
      <c r="C49" s="104" t="s">
        <v>69</v>
      </c>
      <c r="D49" s="114">
        <f>SUM(D50:D52)</f>
        <v>348906</v>
      </c>
      <c r="E49" s="114"/>
      <c r="F49" s="114">
        <f t="shared" si="2"/>
        <v>348906</v>
      </c>
      <c r="G49" s="115"/>
      <c r="H49" s="116"/>
      <c r="I49" s="117"/>
      <c r="J49" s="115"/>
      <c r="K49" s="116"/>
      <c r="L49" s="117"/>
      <c r="M49" s="117"/>
      <c r="N49" s="117"/>
      <c r="O49" s="115"/>
      <c r="P49" s="221"/>
    </row>
    <row r="50" spans="1:16" ht="16.5" customHeight="1">
      <c r="A50" s="203" t="s">
        <v>141</v>
      </c>
      <c r="B50" s="86">
        <v>32231</v>
      </c>
      <c r="C50" s="109" t="s">
        <v>70</v>
      </c>
      <c r="D50" s="115">
        <v>50000</v>
      </c>
      <c r="E50" s="115"/>
      <c r="F50" s="115">
        <f t="shared" si="2"/>
        <v>50000</v>
      </c>
      <c r="G50" s="115"/>
      <c r="H50" s="116"/>
      <c r="I50" s="117"/>
      <c r="J50" s="115"/>
      <c r="K50" s="116"/>
      <c r="L50" s="117"/>
      <c r="M50" s="117"/>
      <c r="N50" s="117"/>
      <c r="O50" s="115"/>
      <c r="P50" s="221"/>
    </row>
    <row r="51" spans="1:16" ht="16.5" customHeight="1">
      <c r="A51" s="203" t="s">
        <v>142</v>
      </c>
      <c r="B51" s="86">
        <v>32234</v>
      </c>
      <c r="C51" s="109" t="s">
        <v>71</v>
      </c>
      <c r="D51" s="115">
        <v>906</v>
      </c>
      <c r="E51" s="115"/>
      <c r="F51" s="115">
        <f t="shared" si="2"/>
        <v>906</v>
      </c>
      <c r="G51" s="115"/>
      <c r="H51" s="116"/>
      <c r="I51" s="117"/>
      <c r="J51" s="115"/>
      <c r="K51" s="116"/>
      <c r="L51" s="117"/>
      <c r="M51" s="117"/>
      <c r="N51" s="117"/>
      <c r="O51" s="115"/>
      <c r="P51" s="221"/>
    </row>
    <row r="52" spans="1:16" ht="30" customHeight="1">
      <c r="A52" s="203" t="s">
        <v>143</v>
      </c>
      <c r="B52" s="86">
        <v>32239</v>
      </c>
      <c r="C52" s="113" t="s">
        <v>182</v>
      </c>
      <c r="D52" s="115">
        <v>298000</v>
      </c>
      <c r="E52" s="115"/>
      <c r="F52" s="115">
        <f t="shared" si="2"/>
        <v>298000</v>
      </c>
      <c r="G52" s="115"/>
      <c r="H52" s="116"/>
      <c r="I52" s="117"/>
      <c r="J52" s="115"/>
      <c r="K52" s="116"/>
      <c r="L52" s="117"/>
      <c r="M52" s="117"/>
      <c r="N52" s="117"/>
      <c r="O52" s="115"/>
      <c r="P52" s="221"/>
    </row>
    <row r="53" spans="1:16" ht="30" customHeight="1">
      <c r="A53" s="203"/>
      <c r="B53" s="103">
        <v>3224</v>
      </c>
      <c r="C53" s="87" t="s">
        <v>72</v>
      </c>
      <c r="D53" s="118">
        <v>10000</v>
      </c>
      <c r="E53" s="118"/>
      <c r="F53" s="114">
        <v>10000</v>
      </c>
      <c r="G53" s="115"/>
      <c r="H53" s="116"/>
      <c r="I53" s="117"/>
      <c r="J53" s="115"/>
      <c r="K53" s="116"/>
      <c r="L53" s="117"/>
      <c r="M53" s="117"/>
      <c r="N53" s="117"/>
      <c r="O53" s="115"/>
      <c r="P53" s="221"/>
    </row>
    <row r="54" spans="1:16" ht="30" customHeight="1">
      <c r="A54" s="203" t="s">
        <v>144</v>
      </c>
      <c r="B54" s="86">
        <v>32241</v>
      </c>
      <c r="C54" s="113" t="s">
        <v>73</v>
      </c>
      <c r="D54" s="110">
        <v>8900</v>
      </c>
      <c r="E54" s="110"/>
      <c r="F54" s="115">
        <v>8900</v>
      </c>
      <c r="G54" s="110"/>
      <c r="H54" s="111"/>
      <c r="I54" s="112"/>
      <c r="J54" s="110"/>
      <c r="K54" s="111"/>
      <c r="L54" s="112"/>
      <c r="M54" s="112"/>
      <c r="N54" s="112"/>
      <c r="O54" s="110"/>
      <c r="P54" s="211"/>
    </row>
    <row r="55" spans="1:16" ht="27" customHeight="1" thickBot="1">
      <c r="A55" s="212" t="s">
        <v>146</v>
      </c>
      <c r="B55" s="213">
        <v>32242</v>
      </c>
      <c r="C55" s="222" t="s">
        <v>74</v>
      </c>
      <c r="D55" s="217">
        <v>1100</v>
      </c>
      <c r="E55" s="217"/>
      <c r="F55" s="223">
        <f t="shared" si="2"/>
        <v>1100</v>
      </c>
      <c r="G55" s="217"/>
      <c r="H55" s="218"/>
      <c r="I55" s="219"/>
      <c r="J55" s="217"/>
      <c r="K55" s="218"/>
      <c r="L55" s="219"/>
      <c r="M55" s="219"/>
      <c r="N55" s="219"/>
      <c r="O55" s="217"/>
      <c r="P55" s="220"/>
    </row>
    <row r="56" spans="1:16" s="348" customFormat="1" ht="81" customHeight="1">
      <c r="A56" s="343" t="s">
        <v>40</v>
      </c>
      <c r="B56" s="344" t="s">
        <v>41</v>
      </c>
      <c r="C56" s="345" t="s">
        <v>42</v>
      </c>
      <c r="D56" s="346" t="s">
        <v>236</v>
      </c>
      <c r="E56" s="346" t="s">
        <v>43</v>
      </c>
      <c r="F56" s="346" t="s">
        <v>44</v>
      </c>
      <c r="G56" s="346" t="s">
        <v>45</v>
      </c>
      <c r="H56" s="346" t="s">
        <v>12</v>
      </c>
      <c r="I56" s="346" t="s">
        <v>11</v>
      </c>
      <c r="J56" s="346" t="s">
        <v>13</v>
      </c>
      <c r="K56" s="346" t="s">
        <v>15</v>
      </c>
      <c r="L56" s="346" t="s">
        <v>46</v>
      </c>
      <c r="M56" s="346" t="s">
        <v>47</v>
      </c>
      <c r="N56" s="346" t="s">
        <v>48</v>
      </c>
      <c r="O56" s="346" t="s">
        <v>224</v>
      </c>
      <c r="P56" s="347" t="s">
        <v>225</v>
      </c>
    </row>
    <row r="57" spans="1:16" ht="14.25" customHeight="1">
      <c r="A57" s="203"/>
      <c r="B57" s="103">
        <v>3225</v>
      </c>
      <c r="C57" s="87" t="s">
        <v>75</v>
      </c>
      <c r="D57" s="118">
        <f>SUM(D58)</f>
        <v>13280</v>
      </c>
      <c r="E57" s="118"/>
      <c r="F57" s="118">
        <f>SUM(D57)</f>
        <v>13280</v>
      </c>
      <c r="G57" s="110"/>
      <c r="H57" s="111"/>
      <c r="I57" s="112"/>
      <c r="J57" s="110"/>
      <c r="K57" s="111"/>
      <c r="L57" s="112"/>
      <c r="M57" s="112"/>
      <c r="N57" s="112"/>
      <c r="O57" s="110"/>
      <c r="P57" s="211"/>
    </row>
    <row r="58" spans="1:16" ht="14.25" customHeight="1">
      <c r="A58" s="203" t="s">
        <v>147</v>
      </c>
      <c r="B58" s="86">
        <v>32251</v>
      </c>
      <c r="C58" s="109" t="s">
        <v>76</v>
      </c>
      <c r="D58" s="110">
        <v>13280</v>
      </c>
      <c r="E58" s="110"/>
      <c r="F58" s="110">
        <f aca="true" t="shared" si="3" ref="F58:F77">SUM(D58)</f>
        <v>13280</v>
      </c>
      <c r="G58" s="110"/>
      <c r="H58" s="111"/>
      <c r="I58" s="112"/>
      <c r="J58" s="110"/>
      <c r="K58" s="111"/>
      <c r="L58" s="112"/>
      <c r="M58" s="112"/>
      <c r="N58" s="112"/>
      <c r="O58" s="110"/>
      <c r="P58" s="211"/>
    </row>
    <row r="59" spans="1:16" ht="24.75" customHeight="1">
      <c r="A59" s="203"/>
      <c r="B59" s="103">
        <v>3227</v>
      </c>
      <c r="C59" s="87" t="s">
        <v>77</v>
      </c>
      <c r="D59" s="118">
        <v>3000</v>
      </c>
      <c r="E59" s="118"/>
      <c r="F59" s="118">
        <f t="shared" si="3"/>
        <v>3000</v>
      </c>
      <c r="G59" s="110"/>
      <c r="H59" s="111"/>
      <c r="I59" s="112"/>
      <c r="J59" s="110"/>
      <c r="K59" s="111"/>
      <c r="L59" s="112"/>
      <c r="M59" s="112"/>
      <c r="N59" s="112"/>
      <c r="O59" s="110"/>
      <c r="P59" s="211"/>
    </row>
    <row r="60" spans="1:16" ht="14.25" customHeight="1">
      <c r="A60" s="203" t="s">
        <v>150</v>
      </c>
      <c r="B60" s="86">
        <v>32271</v>
      </c>
      <c r="C60" s="109" t="s">
        <v>78</v>
      </c>
      <c r="D60" s="110">
        <v>3000</v>
      </c>
      <c r="E60" s="110"/>
      <c r="F60" s="110">
        <f t="shared" si="3"/>
        <v>3000</v>
      </c>
      <c r="G60" s="110"/>
      <c r="H60" s="111"/>
      <c r="I60" s="112"/>
      <c r="J60" s="110"/>
      <c r="K60" s="111"/>
      <c r="L60" s="112"/>
      <c r="M60" s="112"/>
      <c r="N60" s="112"/>
      <c r="O60" s="110"/>
      <c r="P60" s="211"/>
    </row>
    <row r="61" spans="1:16" ht="13.5" customHeight="1">
      <c r="A61" s="224"/>
      <c r="B61" s="103">
        <f>'[1]FP Ril'!A44</f>
        <v>323</v>
      </c>
      <c r="C61" s="104" t="str">
        <f>'[1]FP Ril'!B44</f>
        <v>Rashodi za usluge</v>
      </c>
      <c r="D61" s="118">
        <f>SUM(D62+D65+D68+D70+D75+D77+D80)</f>
        <v>99559</v>
      </c>
      <c r="E61" s="118"/>
      <c r="F61" s="118">
        <f>SUM(D61)</f>
        <v>99559</v>
      </c>
      <c r="G61" s="110"/>
      <c r="H61" s="111"/>
      <c r="I61" s="112"/>
      <c r="J61" s="110"/>
      <c r="K61" s="111"/>
      <c r="L61" s="112"/>
      <c r="M61" s="112"/>
      <c r="N61" s="112"/>
      <c r="O61" s="110"/>
      <c r="P61" s="211"/>
    </row>
    <row r="62" spans="1:16" ht="13.5" customHeight="1">
      <c r="A62" s="224"/>
      <c r="B62" s="103">
        <v>3231</v>
      </c>
      <c r="C62" s="104" t="s">
        <v>79</v>
      </c>
      <c r="D62" s="118">
        <f>SUM(D63:D64)</f>
        <v>12745</v>
      </c>
      <c r="E62" s="118"/>
      <c r="F62" s="118">
        <f t="shared" si="3"/>
        <v>12745</v>
      </c>
      <c r="G62" s="110"/>
      <c r="H62" s="111"/>
      <c r="I62" s="112"/>
      <c r="J62" s="110"/>
      <c r="K62" s="111"/>
      <c r="L62" s="112"/>
      <c r="M62" s="112"/>
      <c r="N62" s="112"/>
      <c r="O62" s="110"/>
      <c r="P62" s="211"/>
    </row>
    <row r="63" spans="1:16" ht="14.25" customHeight="1">
      <c r="A63" s="203" t="s">
        <v>149</v>
      </c>
      <c r="B63" s="86">
        <v>32311</v>
      </c>
      <c r="C63" s="109" t="s">
        <v>80</v>
      </c>
      <c r="D63" s="110">
        <v>11245</v>
      </c>
      <c r="E63" s="110"/>
      <c r="F63" s="110">
        <v>11245</v>
      </c>
      <c r="G63" s="118"/>
      <c r="H63" s="111"/>
      <c r="I63" s="112"/>
      <c r="J63" s="110"/>
      <c r="K63" s="111"/>
      <c r="L63" s="112"/>
      <c r="M63" s="112"/>
      <c r="N63" s="112"/>
      <c r="O63" s="110"/>
      <c r="P63" s="211"/>
    </row>
    <row r="64" spans="1:16" ht="13.5" customHeight="1">
      <c r="A64" s="203" t="s">
        <v>155</v>
      </c>
      <c r="B64" s="86">
        <v>32313</v>
      </c>
      <c r="C64" s="109" t="s">
        <v>81</v>
      </c>
      <c r="D64" s="110">
        <v>1500</v>
      </c>
      <c r="E64" s="110"/>
      <c r="F64" s="110">
        <f t="shared" si="3"/>
        <v>1500</v>
      </c>
      <c r="G64" s="110"/>
      <c r="H64" s="111"/>
      <c r="I64" s="112"/>
      <c r="J64" s="110"/>
      <c r="K64" s="111"/>
      <c r="L64" s="112"/>
      <c r="M64" s="112"/>
      <c r="N64" s="112"/>
      <c r="O64" s="110"/>
      <c r="P64" s="211"/>
    </row>
    <row r="65" spans="1:16" ht="25.5" customHeight="1">
      <c r="A65" s="224"/>
      <c r="B65" s="103">
        <v>3232</v>
      </c>
      <c r="C65" s="87" t="s">
        <v>82</v>
      </c>
      <c r="D65" s="118">
        <f>SUM(D66:D67)</f>
        <v>44094</v>
      </c>
      <c r="E65" s="118"/>
      <c r="F65" s="118">
        <f t="shared" si="3"/>
        <v>44094</v>
      </c>
      <c r="G65" s="110"/>
      <c r="H65" s="111"/>
      <c r="I65" s="112"/>
      <c r="J65" s="110"/>
      <c r="K65" s="111"/>
      <c r="L65" s="117"/>
      <c r="M65" s="117"/>
      <c r="N65" s="117"/>
      <c r="O65" s="115"/>
      <c r="P65" s="221"/>
    </row>
    <row r="66" spans="1:16" ht="32.25" customHeight="1">
      <c r="A66" s="203" t="s">
        <v>156</v>
      </c>
      <c r="B66" s="86">
        <v>32321</v>
      </c>
      <c r="C66" s="113" t="s">
        <v>83</v>
      </c>
      <c r="D66" s="110">
        <v>22000</v>
      </c>
      <c r="E66" s="110"/>
      <c r="F66" s="110">
        <f t="shared" si="3"/>
        <v>22000</v>
      </c>
      <c r="G66" s="110"/>
      <c r="H66" s="111"/>
      <c r="I66" s="112"/>
      <c r="J66" s="110"/>
      <c r="K66" s="111"/>
      <c r="L66" s="117"/>
      <c r="M66" s="117"/>
      <c r="N66" s="117"/>
      <c r="O66" s="115"/>
      <c r="P66" s="221"/>
    </row>
    <row r="67" spans="1:16" ht="35.25" customHeight="1">
      <c r="A67" s="203" t="s">
        <v>157</v>
      </c>
      <c r="B67" s="86">
        <v>32322</v>
      </c>
      <c r="C67" s="113" t="s">
        <v>84</v>
      </c>
      <c r="D67" s="110">
        <v>22094</v>
      </c>
      <c r="E67" s="110"/>
      <c r="F67" s="110">
        <f t="shared" si="3"/>
        <v>22094</v>
      </c>
      <c r="G67" s="110"/>
      <c r="H67" s="111"/>
      <c r="I67" s="112"/>
      <c r="J67" s="110"/>
      <c r="K67" s="111"/>
      <c r="L67" s="112"/>
      <c r="M67" s="112"/>
      <c r="N67" s="112"/>
      <c r="O67" s="110"/>
      <c r="P67" s="211"/>
    </row>
    <row r="68" spans="1:16" ht="14.25" customHeight="1">
      <c r="A68" s="224"/>
      <c r="B68" s="103">
        <v>3233</v>
      </c>
      <c r="C68" s="104" t="s">
        <v>85</v>
      </c>
      <c r="D68" s="118">
        <v>1920</v>
      </c>
      <c r="E68" s="118"/>
      <c r="F68" s="118">
        <f t="shared" si="3"/>
        <v>1920</v>
      </c>
      <c r="G68" s="110"/>
      <c r="H68" s="111"/>
      <c r="I68" s="112"/>
      <c r="J68" s="110"/>
      <c r="K68" s="111"/>
      <c r="L68" s="112"/>
      <c r="M68" s="112"/>
      <c r="N68" s="112"/>
      <c r="O68" s="110"/>
      <c r="P68" s="211"/>
    </row>
    <row r="69" spans="1:16" ht="13.5" customHeight="1">
      <c r="A69" s="203" t="s">
        <v>152</v>
      </c>
      <c r="B69" s="86">
        <v>32331</v>
      </c>
      <c r="C69" s="109" t="s">
        <v>86</v>
      </c>
      <c r="D69" s="110">
        <v>1920</v>
      </c>
      <c r="E69" s="110"/>
      <c r="F69" s="110">
        <f t="shared" si="3"/>
        <v>1920</v>
      </c>
      <c r="G69" s="110"/>
      <c r="H69" s="111"/>
      <c r="I69" s="112"/>
      <c r="J69" s="110"/>
      <c r="K69" s="111"/>
      <c r="L69" s="112"/>
      <c r="M69" s="112"/>
      <c r="N69" s="112"/>
      <c r="O69" s="110"/>
      <c r="P69" s="211"/>
    </row>
    <row r="70" spans="1:16" ht="15.75" customHeight="1">
      <c r="A70" s="224"/>
      <c r="B70" s="103">
        <v>3234</v>
      </c>
      <c r="C70" s="104" t="s">
        <v>87</v>
      </c>
      <c r="D70" s="118">
        <f>SUM(D71:D74)</f>
        <v>27500</v>
      </c>
      <c r="E70" s="118"/>
      <c r="F70" s="118">
        <f t="shared" si="3"/>
        <v>27500</v>
      </c>
      <c r="G70" s="110"/>
      <c r="H70" s="111"/>
      <c r="I70" s="112"/>
      <c r="J70" s="110"/>
      <c r="K70" s="111"/>
      <c r="L70" s="112"/>
      <c r="M70" s="112"/>
      <c r="N70" s="112"/>
      <c r="O70" s="110"/>
      <c r="P70" s="211"/>
    </row>
    <row r="71" spans="1:16" ht="15.75" customHeight="1">
      <c r="A71" s="203" t="s">
        <v>158</v>
      </c>
      <c r="B71" s="86">
        <v>32341</v>
      </c>
      <c r="C71" s="109" t="s">
        <v>88</v>
      </c>
      <c r="D71" s="110">
        <v>10000</v>
      </c>
      <c r="E71" s="110"/>
      <c r="F71" s="110">
        <f t="shared" si="3"/>
        <v>10000</v>
      </c>
      <c r="G71" s="118"/>
      <c r="H71" s="111"/>
      <c r="I71" s="112"/>
      <c r="J71" s="110"/>
      <c r="K71" s="111"/>
      <c r="L71" s="112"/>
      <c r="M71" s="112"/>
      <c r="N71" s="112"/>
      <c r="O71" s="110"/>
      <c r="P71" s="211"/>
    </row>
    <row r="72" spans="1:16" ht="12.75" customHeight="1">
      <c r="A72" s="203" t="s">
        <v>159</v>
      </c>
      <c r="B72" s="86">
        <v>32342</v>
      </c>
      <c r="C72" s="109" t="s">
        <v>89</v>
      </c>
      <c r="D72" s="110">
        <v>11300</v>
      </c>
      <c r="E72" s="110"/>
      <c r="F72" s="110">
        <f t="shared" si="3"/>
        <v>11300</v>
      </c>
      <c r="G72" s="118"/>
      <c r="H72" s="111"/>
      <c r="I72" s="112"/>
      <c r="J72" s="110"/>
      <c r="K72" s="111"/>
      <c r="L72" s="112"/>
      <c r="M72" s="112"/>
      <c r="N72" s="112"/>
      <c r="O72" s="110"/>
      <c r="P72" s="211"/>
    </row>
    <row r="73" spans="1:16" ht="13.5" customHeight="1">
      <c r="A73" s="203" t="s">
        <v>160</v>
      </c>
      <c r="B73" s="86">
        <v>32343</v>
      </c>
      <c r="C73" s="109" t="s">
        <v>90</v>
      </c>
      <c r="D73" s="110">
        <v>2800</v>
      </c>
      <c r="E73" s="110"/>
      <c r="F73" s="110">
        <f t="shared" si="3"/>
        <v>2800</v>
      </c>
      <c r="G73" s="118"/>
      <c r="H73" s="111"/>
      <c r="I73" s="112"/>
      <c r="J73" s="110"/>
      <c r="K73" s="111"/>
      <c r="L73" s="112"/>
      <c r="M73" s="112"/>
      <c r="N73" s="112"/>
      <c r="O73" s="110"/>
      <c r="P73" s="211"/>
    </row>
    <row r="74" spans="1:16" ht="15" customHeight="1">
      <c r="A74" s="203" t="s">
        <v>161</v>
      </c>
      <c r="B74" s="86">
        <v>32344</v>
      </c>
      <c r="C74" s="109" t="s">
        <v>91</v>
      </c>
      <c r="D74" s="110">
        <v>3400</v>
      </c>
      <c r="E74" s="110"/>
      <c r="F74" s="110">
        <f t="shared" si="3"/>
        <v>3400</v>
      </c>
      <c r="G74" s="118"/>
      <c r="H74" s="111"/>
      <c r="I74" s="112"/>
      <c r="J74" s="110"/>
      <c r="K74" s="111"/>
      <c r="L74" s="112"/>
      <c r="M74" s="112"/>
      <c r="N74" s="112"/>
      <c r="O74" s="110"/>
      <c r="P74" s="211"/>
    </row>
    <row r="75" spans="1:16" ht="12" customHeight="1">
      <c r="A75" s="224"/>
      <c r="B75" s="103">
        <v>3236</v>
      </c>
      <c r="C75" s="104" t="s">
        <v>92</v>
      </c>
      <c r="D75" s="118">
        <f>SUM(D76)</f>
        <v>800</v>
      </c>
      <c r="E75" s="118"/>
      <c r="F75" s="118">
        <f t="shared" si="3"/>
        <v>800</v>
      </c>
      <c r="G75" s="118"/>
      <c r="H75" s="111"/>
      <c r="I75" s="112"/>
      <c r="J75" s="110"/>
      <c r="K75" s="111"/>
      <c r="L75" s="112"/>
      <c r="M75" s="112"/>
      <c r="N75" s="112"/>
      <c r="O75" s="110"/>
      <c r="P75" s="211"/>
    </row>
    <row r="76" spans="1:16" ht="28.5" customHeight="1">
      <c r="A76" s="203" t="s">
        <v>162</v>
      </c>
      <c r="B76" s="86">
        <v>32361</v>
      </c>
      <c r="C76" s="113" t="s">
        <v>93</v>
      </c>
      <c r="D76" s="110">
        <v>800</v>
      </c>
      <c r="E76" s="110"/>
      <c r="F76" s="110">
        <f t="shared" si="3"/>
        <v>800</v>
      </c>
      <c r="G76" s="118"/>
      <c r="H76" s="111"/>
      <c r="I76" s="112"/>
      <c r="J76" s="110"/>
      <c r="K76" s="111"/>
      <c r="L76" s="112"/>
      <c r="M76" s="112"/>
      <c r="N76" s="112"/>
      <c r="O76" s="110"/>
      <c r="P76" s="211"/>
    </row>
    <row r="77" spans="1:16" ht="17.25" customHeight="1" thickBot="1">
      <c r="A77" s="225"/>
      <c r="B77" s="226">
        <f>'[1]FP Ril'!A51</f>
        <v>3237</v>
      </c>
      <c r="C77" s="227" t="str">
        <f>'[1]FP Ril'!B51</f>
        <v>Intelektualne i osobne usluge</v>
      </c>
      <c r="D77" s="228">
        <v>1500</v>
      </c>
      <c r="E77" s="228"/>
      <c r="F77" s="228">
        <f t="shared" si="3"/>
        <v>1500</v>
      </c>
      <c r="G77" s="228"/>
      <c r="H77" s="218"/>
      <c r="I77" s="219"/>
      <c r="J77" s="217"/>
      <c r="K77" s="218"/>
      <c r="L77" s="219"/>
      <c r="M77" s="219"/>
      <c r="N77" s="219"/>
      <c r="O77" s="217"/>
      <c r="P77" s="220"/>
    </row>
    <row r="78" spans="1:16" s="348" customFormat="1" ht="87" customHeight="1">
      <c r="A78" s="343" t="s">
        <v>40</v>
      </c>
      <c r="B78" s="344" t="s">
        <v>41</v>
      </c>
      <c r="C78" s="345" t="s">
        <v>42</v>
      </c>
      <c r="D78" s="346" t="s">
        <v>236</v>
      </c>
      <c r="E78" s="346" t="s">
        <v>43</v>
      </c>
      <c r="F78" s="346" t="s">
        <v>44</v>
      </c>
      <c r="G78" s="346" t="s">
        <v>45</v>
      </c>
      <c r="H78" s="346" t="s">
        <v>12</v>
      </c>
      <c r="I78" s="346" t="s">
        <v>11</v>
      </c>
      <c r="J78" s="346" t="s">
        <v>13</v>
      </c>
      <c r="K78" s="346" t="s">
        <v>15</v>
      </c>
      <c r="L78" s="346" t="s">
        <v>46</v>
      </c>
      <c r="M78" s="346" t="s">
        <v>47</v>
      </c>
      <c r="N78" s="346" t="s">
        <v>48</v>
      </c>
      <c r="O78" s="346" t="s">
        <v>224</v>
      </c>
      <c r="P78" s="347" t="s">
        <v>225</v>
      </c>
    </row>
    <row r="79" spans="1:16" ht="16.5" customHeight="1">
      <c r="A79" s="203" t="s">
        <v>163</v>
      </c>
      <c r="B79" s="86">
        <v>32379</v>
      </c>
      <c r="C79" s="109" t="s">
        <v>94</v>
      </c>
      <c r="D79" s="110">
        <v>1500</v>
      </c>
      <c r="E79" s="110"/>
      <c r="F79" s="110">
        <f>SUM(D79)</f>
        <v>1500</v>
      </c>
      <c r="G79" s="118"/>
      <c r="H79" s="111"/>
      <c r="I79" s="112"/>
      <c r="J79" s="110"/>
      <c r="K79" s="111"/>
      <c r="L79" s="112"/>
      <c r="M79" s="112"/>
      <c r="N79" s="112"/>
      <c r="O79" s="110"/>
      <c r="P79" s="211"/>
    </row>
    <row r="80" spans="1:16" ht="13.5" customHeight="1">
      <c r="A80" s="203"/>
      <c r="B80" s="103">
        <v>3238</v>
      </c>
      <c r="C80" s="104" t="s">
        <v>95</v>
      </c>
      <c r="D80" s="118">
        <v>11000</v>
      </c>
      <c r="E80" s="118"/>
      <c r="F80" s="118">
        <f aca="true" t="shared" si="4" ref="F80:F94">SUM(D80)</f>
        <v>11000</v>
      </c>
      <c r="G80" s="118"/>
      <c r="H80" s="111"/>
      <c r="I80" s="112"/>
      <c r="J80" s="110"/>
      <c r="K80" s="111"/>
      <c r="L80" s="112"/>
      <c r="M80" s="112"/>
      <c r="N80" s="112"/>
      <c r="O80" s="110"/>
      <c r="P80" s="211"/>
    </row>
    <row r="81" spans="1:16" ht="15.75" customHeight="1">
      <c r="A81" s="203" t="s">
        <v>164</v>
      </c>
      <c r="B81" s="86">
        <v>32381</v>
      </c>
      <c r="C81" s="113" t="s">
        <v>96</v>
      </c>
      <c r="D81" s="110">
        <v>11000</v>
      </c>
      <c r="E81" s="110"/>
      <c r="F81" s="110">
        <f t="shared" si="4"/>
        <v>11000</v>
      </c>
      <c r="G81" s="118"/>
      <c r="H81" s="111"/>
      <c r="I81" s="112"/>
      <c r="J81" s="110"/>
      <c r="K81" s="111"/>
      <c r="L81" s="112"/>
      <c r="M81" s="112"/>
      <c r="N81" s="112"/>
      <c r="O81" s="110"/>
      <c r="P81" s="211"/>
    </row>
    <row r="82" spans="1:16" ht="25.5" customHeight="1">
      <c r="A82" s="203"/>
      <c r="B82" s="103">
        <f>'[1]FP Ril'!A53</f>
        <v>329</v>
      </c>
      <c r="C82" s="87" t="str">
        <f>'[1]FP Ril'!B53</f>
        <v>Ostali nespomenuti rashodi poslovanja </v>
      </c>
      <c r="D82" s="118">
        <v>10600</v>
      </c>
      <c r="E82" s="118"/>
      <c r="F82" s="118">
        <f t="shared" si="4"/>
        <v>10600</v>
      </c>
      <c r="G82" s="118"/>
      <c r="H82" s="111"/>
      <c r="I82" s="112"/>
      <c r="J82" s="110"/>
      <c r="K82" s="111"/>
      <c r="L82" s="112"/>
      <c r="M82" s="112"/>
      <c r="N82" s="112"/>
      <c r="O82" s="110"/>
      <c r="P82" s="211"/>
    </row>
    <row r="83" spans="1:16" ht="19.5" customHeight="1">
      <c r="A83" s="203"/>
      <c r="B83" s="103">
        <v>3292</v>
      </c>
      <c r="C83" s="104" t="s">
        <v>97</v>
      </c>
      <c r="D83" s="118">
        <v>8200</v>
      </c>
      <c r="E83" s="118"/>
      <c r="F83" s="118">
        <f t="shared" si="4"/>
        <v>8200</v>
      </c>
      <c r="G83" s="118"/>
      <c r="H83" s="111"/>
      <c r="I83" s="112"/>
      <c r="J83" s="110"/>
      <c r="K83" s="111"/>
      <c r="L83" s="112"/>
      <c r="M83" s="112"/>
      <c r="N83" s="112"/>
      <c r="O83" s="110"/>
      <c r="P83" s="211"/>
    </row>
    <row r="84" spans="1:16" ht="16.5" customHeight="1">
      <c r="A84" s="203" t="s">
        <v>165</v>
      </c>
      <c r="B84" s="86">
        <v>32922</v>
      </c>
      <c r="C84" s="109" t="s">
        <v>98</v>
      </c>
      <c r="D84" s="110">
        <v>8200</v>
      </c>
      <c r="E84" s="110"/>
      <c r="F84" s="110">
        <f t="shared" si="4"/>
        <v>8200</v>
      </c>
      <c r="G84" s="118"/>
      <c r="H84" s="111"/>
      <c r="I84" s="112"/>
      <c r="J84" s="110"/>
      <c r="K84" s="111"/>
      <c r="L84" s="112"/>
      <c r="M84" s="112"/>
      <c r="N84" s="112"/>
      <c r="O84" s="110"/>
      <c r="P84" s="211"/>
    </row>
    <row r="85" spans="1:16" ht="23.25" customHeight="1">
      <c r="A85" s="203"/>
      <c r="B85" s="103">
        <v>3299</v>
      </c>
      <c r="C85" s="87" t="s">
        <v>99</v>
      </c>
      <c r="D85" s="118">
        <v>2400</v>
      </c>
      <c r="E85" s="118"/>
      <c r="F85" s="118">
        <f t="shared" si="4"/>
        <v>2400</v>
      </c>
      <c r="G85" s="118"/>
      <c r="H85" s="111"/>
      <c r="I85" s="112"/>
      <c r="J85" s="110"/>
      <c r="K85" s="111"/>
      <c r="L85" s="112"/>
      <c r="M85" s="112"/>
      <c r="N85" s="112"/>
      <c r="O85" s="110"/>
      <c r="P85" s="211"/>
    </row>
    <row r="86" spans="1:16" ht="14.25" customHeight="1">
      <c r="A86" s="203" t="s">
        <v>166</v>
      </c>
      <c r="B86" s="86">
        <v>32999</v>
      </c>
      <c r="C86" s="109" t="s">
        <v>99</v>
      </c>
      <c r="D86" s="110">
        <v>2400</v>
      </c>
      <c r="E86" s="110"/>
      <c r="F86" s="110">
        <f t="shared" si="4"/>
        <v>2400</v>
      </c>
      <c r="G86" s="118"/>
      <c r="H86" s="111"/>
      <c r="I86" s="112"/>
      <c r="J86" s="110"/>
      <c r="K86" s="111"/>
      <c r="L86" s="112"/>
      <c r="M86" s="112"/>
      <c r="N86" s="112"/>
      <c r="O86" s="110"/>
      <c r="P86" s="211"/>
    </row>
    <row r="87" spans="1:16" ht="16.5" customHeight="1">
      <c r="A87" s="224"/>
      <c r="B87" s="103">
        <f>'[1]FP Ril'!A56</f>
        <v>34</v>
      </c>
      <c r="C87" s="119" t="str">
        <f>'[1]FP Ril'!B56</f>
        <v>Financijski rashodi</v>
      </c>
      <c r="D87" s="118">
        <v>2500</v>
      </c>
      <c r="E87" s="118"/>
      <c r="F87" s="118">
        <f t="shared" si="4"/>
        <v>2500</v>
      </c>
      <c r="G87" s="118"/>
      <c r="H87" s="111"/>
      <c r="I87" s="112"/>
      <c r="J87" s="110"/>
      <c r="K87" s="111"/>
      <c r="L87" s="112"/>
      <c r="M87" s="112"/>
      <c r="N87" s="112"/>
      <c r="O87" s="118">
        <v>2500</v>
      </c>
      <c r="P87" s="337">
        <v>2500</v>
      </c>
    </row>
    <row r="88" spans="1:16" ht="14.25" customHeight="1">
      <c r="A88" s="229"/>
      <c r="B88" s="120">
        <f>'[1]FP Ril'!A57</f>
        <v>343</v>
      </c>
      <c r="C88" s="87" t="str">
        <f>'[1]FP Ril'!B57</f>
        <v>Ostali financijski rashodi</v>
      </c>
      <c r="D88" s="118">
        <v>2500</v>
      </c>
      <c r="E88" s="118"/>
      <c r="F88" s="118">
        <f t="shared" si="4"/>
        <v>2500</v>
      </c>
      <c r="G88" s="110"/>
      <c r="H88" s="111"/>
      <c r="I88" s="112"/>
      <c r="J88" s="110"/>
      <c r="K88" s="111"/>
      <c r="L88" s="112"/>
      <c r="M88" s="112"/>
      <c r="N88" s="112"/>
      <c r="O88" s="110"/>
      <c r="P88" s="211"/>
    </row>
    <row r="89" spans="1:16" ht="26.25" customHeight="1">
      <c r="A89" s="224"/>
      <c r="B89" s="103">
        <v>3431</v>
      </c>
      <c r="C89" s="87" t="s">
        <v>100</v>
      </c>
      <c r="D89" s="118">
        <v>2500</v>
      </c>
      <c r="E89" s="118"/>
      <c r="F89" s="118">
        <f t="shared" si="4"/>
        <v>2500</v>
      </c>
      <c r="G89" s="110"/>
      <c r="H89" s="111"/>
      <c r="I89" s="112"/>
      <c r="J89" s="110"/>
      <c r="K89" s="111"/>
      <c r="L89" s="112"/>
      <c r="M89" s="112"/>
      <c r="N89" s="112"/>
      <c r="O89" s="110"/>
      <c r="P89" s="211"/>
    </row>
    <row r="90" spans="1:16" ht="18" customHeight="1">
      <c r="A90" s="203"/>
      <c r="B90" s="86">
        <v>34312</v>
      </c>
      <c r="C90" s="113" t="s">
        <v>101</v>
      </c>
      <c r="D90" s="110">
        <v>2500</v>
      </c>
      <c r="E90" s="110"/>
      <c r="F90" s="110">
        <f t="shared" si="4"/>
        <v>2500</v>
      </c>
      <c r="G90" s="110"/>
      <c r="H90" s="111"/>
      <c r="I90" s="112"/>
      <c r="J90" s="110"/>
      <c r="K90" s="111"/>
      <c r="L90" s="112"/>
      <c r="M90" s="112"/>
      <c r="N90" s="112"/>
      <c r="O90" s="110"/>
      <c r="P90" s="211"/>
    </row>
    <row r="91" spans="1:16" ht="33.75" customHeight="1">
      <c r="A91" s="230"/>
      <c r="B91" s="122">
        <f>'[1]FP Ril'!A59</f>
        <v>37</v>
      </c>
      <c r="C91" s="123" t="str">
        <f>'[1]FP Ril'!B59</f>
        <v>Naknade građanima i kuć. na temelju osig. i dr. naknade </v>
      </c>
      <c r="D91" s="118">
        <v>133000</v>
      </c>
      <c r="E91" s="118"/>
      <c r="F91" s="118">
        <f t="shared" si="4"/>
        <v>133000</v>
      </c>
      <c r="G91" s="118"/>
      <c r="H91" s="111"/>
      <c r="I91" s="112"/>
      <c r="J91" s="110"/>
      <c r="K91" s="111"/>
      <c r="L91" s="112"/>
      <c r="M91" s="112"/>
      <c r="N91" s="112"/>
      <c r="O91" s="340">
        <v>133000</v>
      </c>
      <c r="P91" s="341">
        <v>133000</v>
      </c>
    </row>
    <row r="92" spans="1:16" ht="22.5" customHeight="1">
      <c r="A92" s="230"/>
      <c r="B92" s="103">
        <f>'[1]FP Ril'!A60</f>
        <v>372</v>
      </c>
      <c r="C92" s="87" t="str">
        <f>'[1]FP Ril'!B60</f>
        <v>Ostale naknade građanima i kućanstvima iz proračuna </v>
      </c>
      <c r="D92" s="118">
        <v>133000</v>
      </c>
      <c r="E92" s="118"/>
      <c r="F92" s="118">
        <f t="shared" si="4"/>
        <v>133000</v>
      </c>
      <c r="G92" s="110"/>
      <c r="H92" s="111"/>
      <c r="I92" s="112"/>
      <c r="J92" s="110"/>
      <c r="K92" s="111"/>
      <c r="L92" s="112"/>
      <c r="M92" s="112"/>
      <c r="N92" s="112"/>
      <c r="O92" s="110"/>
      <c r="P92" s="211"/>
    </row>
    <row r="93" spans="1:16" ht="23.25" customHeight="1">
      <c r="A93" s="231"/>
      <c r="B93" s="120">
        <v>3277</v>
      </c>
      <c r="C93" s="124" t="s">
        <v>102</v>
      </c>
      <c r="D93" s="118">
        <v>133000</v>
      </c>
      <c r="E93" s="118"/>
      <c r="F93" s="118">
        <f t="shared" si="4"/>
        <v>133000</v>
      </c>
      <c r="G93" s="110"/>
      <c r="H93" s="111"/>
      <c r="I93" s="112"/>
      <c r="J93" s="110"/>
      <c r="K93" s="111"/>
      <c r="L93" s="112"/>
      <c r="M93" s="112"/>
      <c r="N93" s="112"/>
      <c r="O93" s="110"/>
      <c r="P93" s="211"/>
    </row>
    <row r="94" spans="1:16" ht="14.25" customHeight="1">
      <c r="A94" s="203"/>
      <c r="B94" s="86">
        <v>37221</v>
      </c>
      <c r="C94" s="109" t="s">
        <v>103</v>
      </c>
      <c r="D94" s="110">
        <v>133000</v>
      </c>
      <c r="E94" s="110"/>
      <c r="F94" s="110">
        <f t="shared" si="4"/>
        <v>133000</v>
      </c>
      <c r="G94" s="118"/>
      <c r="H94" s="111"/>
      <c r="I94" s="112"/>
      <c r="J94" s="110"/>
      <c r="K94" s="111"/>
      <c r="L94" s="112"/>
      <c r="M94" s="112"/>
      <c r="N94" s="112"/>
      <c r="O94" s="110"/>
      <c r="P94" s="211"/>
    </row>
    <row r="95" spans="1:16" ht="17.25" customHeight="1">
      <c r="A95" s="206"/>
      <c r="B95" s="97"/>
      <c r="C95" s="125" t="s">
        <v>104</v>
      </c>
      <c r="D95" s="126"/>
      <c r="E95" s="126"/>
      <c r="F95" s="126"/>
      <c r="G95" s="127"/>
      <c r="H95" s="128"/>
      <c r="I95" s="129"/>
      <c r="J95" s="126"/>
      <c r="K95" s="128"/>
      <c r="L95" s="129"/>
      <c r="M95" s="129"/>
      <c r="N95" s="129"/>
      <c r="O95" s="126"/>
      <c r="P95" s="232"/>
    </row>
    <row r="96" spans="1:16" ht="24" customHeight="1">
      <c r="A96" s="233"/>
      <c r="B96" s="130">
        <v>4</v>
      </c>
      <c r="C96" s="131" t="s">
        <v>105</v>
      </c>
      <c r="D96" s="118">
        <v>60000</v>
      </c>
      <c r="E96" s="118"/>
      <c r="F96" s="118">
        <v>60000</v>
      </c>
      <c r="G96" s="118"/>
      <c r="H96" s="111"/>
      <c r="I96" s="112"/>
      <c r="J96" s="110"/>
      <c r="K96" s="111"/>
      <c r="L96" s="112"/>
      <c r="M96" s="112"/>
      <c r="N96" s="112"/>
      <c r="O96" s="118">
        <v>60000</v>
      </c>
      <c r="P96" s="234">
        <v>60000</v>
      </c>
    </row>
    <row r="97" spans="1:16" ht="24.75" customHeight="1" thickBot="1">
      <c r="A97" s="235"/>
      <c r="B97" s="236">
        <v>42</v>
      </c>
      <c r="C97" s="237" t="s">
        <v>106</v>
      </c>
      <c r="D97" s="228">
        <v>60000</v>
      </c>
      <c r="E97" s="228"/>
      <c r="F97" s="228">
        <v>60000</v>
      </c>
      <c r="G97" s="228"/>
      <c r="H97" s="218"/>
      <c r="I97" s="219"/>
      <c r="J97" s="217"/>
      <c r="K97" s="218"/>
      <c r="L97" s="219"/>
      <c r="M97" s="219"/>
      <c r="N97" s="219"/>
      <c r="O97" s="118">
        <v>60000</v>
      </c>
      <c r="P97" s="234">
        <v>60000</v>
      </c>
    </row>
    <row r="98" spans="1:16" s="348" customFormat="1" ht="78.75" customHeight="1">
      <c r="A98" s="343" t="s">
        <v>40</v>
      </c>
      <c r="B98" s="344" t="s">
        <v>41</v>
      </c>
      <c r="C98" s="345" t="s">
        <v>42</v>
      </c>
      <c r="D98" s="346" t="s">
        <v>236</v>
      </c>
      <c r="E98" s="346" t="s">
        <v>43</v>
      </c>
      <c r="F98" s="346" t="s">
        <v>44</v>
      </c>
      <c r="G98" s="346" t="s">
        <v>45</v>
      </c>
      <c r="H98" s="346" t="s">
        <v>12</v>
      </c>
      <c r="I98" s="346" t="s">
        <v>11</v>
      </c>
      <c r="J98" s="346" t="s">
        <v>13</v>
      </c>
      <c r="K98" s="346" t="s">
        <v>15</v>
      </c>
      <c r="L98" s="346" t="s">
        <v>46</v>
      </c>
      <c r="M98" s="346" t="s">
        <v>47</v>
      </c>
      <c r="N98" s="346" t="s">
        <v>48</v>
      </c>
      <c r="O98" s="346" t="s">
        <v>224</v>
      </c>
      <c r="P98" s="347" t="s">
        <v>225</v>
      </c>
    </row>
    <row r="99" spans="1:16" ht="14.25" customHeight="1">
      <c r="A99" s="233"/>
      <c r="B99" s="130">
        <v>422</v>
      </c>
      <c r="C99" s="131" t="s">
        <v>24</v>
      </c>
      <c r="D99" s="118">
        <v>57000</v>
      </c>
      <c r="E99" s="118"/>
      <c r="F99" s="118">
        <v>57000</v>
      </c>
      <c r="G99" s="118"/>
      <c r="H99" s="111"/>
      <c r="I99" s="112"/>
      <c r="J99" s="110"/>
      <c r="K99" s="111"/>
      <c r="L99" s="112"/>
      <c r="M99" s="112"/>
      <c r="N99" s="112"/>
      <c r="O99" s="110"/>
      <c r="P99" s="211"/>
    </row>
    <row r="100" spans="1:16" ht="14.25" customHeight="1">
      <c r="A100" s="233"/>
      <c r="B100" s="130">
        <v>4221</v>
      </c>
      <c r="C100" s="131" t="s">
        <v>227</v>
      </c>
      <c r="D100" s="118">
        <v>26000</v>
      </c>
      <c r="E100" s="118"/>
      <c r="F100" s="118">
        <v>26000</v>
      </c>
      <c r="G100" s="118"/>
      <c r="H100" s="111"/>
      <c r="I100" s="112"/>
      <c r="J100" s="110"/>
      <c r="K100" s="111"/>
      <c r="L100" s="112"/>
      <c r="M100" s="112"/>
      <c r="N100" s="112"/>
      <c r="O100" s="110"/>
      <c r="P100" s="211"/>
    </row>
    <row r="101" spans="1:16" ht="14.25" customHeight="1">
      <c r="A101" s="233"/>
      <c r="B101" s="132">
        <v>42219</v>
      </c>
      <c r="C101" s="164" t="s">
        <v>228</v>
      </c>
      <c r="D101" s="110">
        <v>26000</v>
      </c>
      <c r="E101" s="110"/>
      <c r="F101" s="110">
        <v>26000</v>
      </c>
      <c r="G101" s="110"/>
      <c r="H101" s="111"/>
      <c r="I101" s="112"/>
      <c r="J101" s="110"/>
      <c r="K101" s="111"/>
      <c r="L101" s="112"/>
      <c r="M101" s="112"/>
      <c r="N101" s="112"/>
      <c r="O101" s="110"/>
      <c r="P101" s="246"/>
    </row>
    <row r="102" spans="1:16" ht="14.25" customHeight="1">
      <c r="A102" s="233"/>
      <c r="B102" s="130">
        <v>4223</v>
      </c>
      <c r="C102" s="131" t="s">
        <v>230</v>
      </c>
      <c r="D102" s="118">
        <v>15000</v>
      </c>
      <c r="E102" s="118"/>
      <c r="F102" s="118">
        <v>15000</v>
      </c>
      <c r="G102" s="110"/>
      <c r="H102" s="111"/>
      <c r="I102" s="112"/>
      <c r="J102" s="110"/>
      <c r="K102" s="111"/>
      <c r="L102" s="112"/>
      <c r="M102" s="112"/>
      <c r="N102" s="112"/>
      <c r="O102" s="110"/>
      <c r="P102" s="246"/>
    </row>
    <row r="103" spans="1:16" ht="14.25" customHeight="1">
      <c r="A103" s="233"/>
      <c r="B103" s="132">
        <v>42239</v>
      </c>
      <c r="C103" s="164" t="s">
        <v>231</v>
      </c>
      <c r="D103" s="110">
        <v>15000</v>
      </c>
      <c r="E103" s="110"/>
      <c r="F103" s="110">
        <v>15000</v>
      </c>
      <c r="G103" s="110"/>
      <c r="H103" s="111"/>
      <c r="I103" s="112"/>
      <c r="J103" s="110"/>
      <c r="K103" s="111"/>
      <c r="L103" s="112"/>
      <c r="M103" s="112"/>
      <c r="N103" s="112"/>
      <c r="O103" s="110"/>
      <c r="P103" s="246"/>
    </row>
    <row r="104" spans="1:16" ht="23.25" customHeight="1">
      <c r="A104" s="233"/>
      <c r="B104" s="130">
        <v>4227</v>
      </c>
      <c r="C104" s="131" t="s">
        <v>223</v>
      </c>
      <c r="D104" s="118">
        <v>16000</v>
      </c>
      <c r="E104" s="118"/>
      <c r="F104" s="118">
        <v>16000</v>
      </c>
      <c r="G104" s="118"/>
      <c r="H104" s="111"/>
      <c r="I104" s="112"/>
      <c r="J104" s="110"/>
      <c r="K104" s="111"/>
      <c r="L104" s="112"/>
      <c r="M104" s="112"/>
      <c r="N104" s="112"/>
      <c r="O104" s="110"/>
      <c r="P104" s="211"/>
    </row>
    <row r="105" spans="1:16" ht="23.25" customHeight="1">
      <c r="A105" s="238"/>
      <c r="B105" s="132">
        <v>42271</v>
      </c>
      <c r="C105" s="164" t="s">
        <v>229</v>
      </c>
      <c r="D105" s="110">
        <v>16000</v>
      </c>
      <c r="E105" s="110"/>
      <c r="F105" s="110">
        <v>16000</v>
      </c>
      <c r="G105" s="110"/>
      <c r="H105" s="111"/>
      <c r="I105" s="112"/>
      <c r="J105" s="110"/>
      <c r="K105" s="111"/>
      <c r="L105" s="112"/>
      <c r="M105" s="112"/>
      <c r="N105" s="112"/>
      <c r="O105" s="110"/>
      <c r="P105" s="246"/>
    </row>
    <row r="106" spans="1:16" ht="17.25" customHeight="1">
      <c r="A106" s="238"/>
      <c r="B106" s="130">
        <v>424</v>
      </c>
      <c r="C106" s="131" t="s">
        <v>107</v>
      </c>
      <c r="D106" s="118">
        <v>3000</v>
      </c>
      <c r="E106" s="118"/>
      <c r="F106" s="118">
        <v>3000</v>
      </c>
      <c r="G106" s="110"/>
      <c r="H106" s="111"/>
      <c r="I106" s="112"/>
      <c r="J106" s="110"/>
      <c r="K106" s="111"/>
      <c r="L106" s="112"/>
      <c r="M106" s="112"/>
      <c r="N106" s="112"/>
      <c r="O106" s="110"/>
      <c r="P106" s="211"/>
    </row>
    <row r="107" spans="1:16" ht="14.25" customHeight="1">
      <c r="A107" s="233"/>
      <c r="B107" s="130">
        <v>4241</v>
      </c>
      <c r="C107" s="133" t="s">
        <v>107</v>
      </c>
      <c r="D107" s="118">
        <v>3000</v>
      </c>
      <c r="E107" s="118"/>
      <c r="F107" s="118">
        <v>3000</v>
      </c>
      <c r="G107" s="118"/>
      <c r="H107" s="111"/>
      <c r="I107" s="112"/>
      <c r="J107" s="110"/>
      <c r="K107" s="111"/>
      <c r="L107" s="112"/>
      <c r="M107" s="112"/>
      <c r="N107" s="112"/>
      <c r="O107" s="110"/>
      <c r="P107" s="211"/>
    </row>
    <row r="108" spans="1:16" ht="14.25" customHeight="1">
      <c r="A108" s="351"/>
      <c r="B108" s="352">
        <v>42411</v>
      </c>
      <c r="C108" s="353" t="s">
        <v>107</v>
      </c>
      <c r="D108" s="110">
        <v>3000</v>
      </c>
      <c r="E108" s="118"/>
      <c r="F108" s="110">
        <v>3000</v>
      </c>
      <c r="G108" s="118"/>
      <c r="H108" s="111"/>
      <c r="I108" s="112"/>
      <c r="J108" s="110"/>
      <c r="K108" s="111"/>
      <c r="L108" s="112"/>
      <c r="M108" s="112"/>
      <c r="N108" s="112"/>
      <c r="O108" s="110"/>
      <c r="P108" s="211"/>
    </row>
    <row r="109" spans="1:16" ht="27" customHeight="1">
      <c r="A109" s="239"/>
      <c r="B109" s="134"/>
      <c r="C109" s="135" t="s">
        <v>108</v>
      </c>
      <c r="D109" s="126"/>
      <c r="E109" s="126"/>
      <c r="F109" s="126"/>
      <c r="G109" s="126"/>
      <c r="H109" s="128"/>
      <c r="I109" s="129"/>
      <c r="J109" s="126"/>
      <c r="K109" s="128"/>
      <c r="L109" s="129"/>
      <c r="M109" s="129"/>
      <c r="N109" s="129"/>
      <c r="O109" s="126"/>
      <c r="P109" s="232"/>
    </row>
    <row r="110" spans="1:16" ht="18" customHeight="1">
      <c r="A110" s="240"/>
      <c r="B110" s="136">
        <v>3</v>
      </c>
      <c r="C110" s="137" t="s">
        <v>49</v>
      </c>
      <c r="D110" s="88">
        <f>SUM(D111+D127)</f>
        <v>204700</v>
      </c>
      <c r="E110" s="88"/>
      <c r="F110" s="88"/>
      <c r="G110" s="88">
        <f>SUM(D110)</f>
        <v>204700</v>
      </c>
      <c r="H110" s="90"/>
      <c r="I110" s="91"/>
      <c r="J110" s="89"/>
      <c r="K110" s="90"/>
      <c r="L110" s="91"/>
      <c r="M110" s="91"/>
      <c r="N110" s="91"/>
      <c r="O110" s="88">
        <v>204700</v>
      </c>
      <c r="P110" s="204">
        <v>204700</v>
      </c>
    </row>
    <row r="111" spans="1:16" ht="15.75" customHeight="1">
      <c r="A111" s="224"/>
      <c r="B111" s="103">
        <v>31</v>
      </c>
      <c r="C111" s="119" t="s">
        <v>16</v>
      </c>
      <c r="D111" s="118">
        <f>SUM(D112+D115+D121)</f>
        <v>196700</v>
      </c>
      <c r="E111" s="118"/>
      <c r="F111" s="118"/>
      <c r="G111" s="88">
        <f aca="true" t="shared" si="5" ref="G111:G124">SUM(D111)</f>
        <v>196700</v>
      </c>
      <c r="H111" s="111"/>
      <c r="I111" s="112"/>
      <c r="J111" s="110"/>
      <c r="K111" s="111"/>
      <c r="L111" s="112"/>
      <c r="M111" s="112"/>
      <c r="N111" s="112"/>
      <c r="O111" s="339">
        <v>196700</v>
      </c>
      <c r="P111" s="338">
        <v>196700</v>
      </c>
    </row>
    <row r="112" spans="1:16" ht="15.75" customHeight="1">
      <c r="A112" s="224"/>
      <c r="B112" s="103">
        <v>311</v>
      </c>
      <c r="C112" s="119" t="s">
        <v>202</v>
      </c>
      <c r="D112" s="118">
        <v>160000</v>
      </c>
      <c r="E112" s="118"/>
      <c r="F112" s="118"/>
      <c r="G112" s="88">
        <v>160000</v>
      </c>
      <c r="H112" s="111"/>
      <c r="I112" s="112"/>
      <c r="J112" s="110"/>
      <c r="K112" s="111"/>
      <c r="L112" s="112"/>
      <c r="M112" s="112"/>
      <c r="N112" s="112"/>
      <c r="O112" s="110"/>
      <c r="P112" s="211"/>
    </row>
    <row r="113" spans="1:16" ht="14.25" customHeight="1">
      <c r="A113" s="224"/>
      <c r="B113" s="103">
        <v>3111</v>
      </c>
      <c r="C113" s="104" t="s">
        <v>50</v>
      </c>
      <c r="D113" s="110">
        <v>160000</v>
      </c>
      <c r="E113" s="110"/>
      <c r="F113" s="110"/>
      <c r="G113" s="88">
        <f t="shared" si="5"/>
        <v>160000</v>
      </c>
      <c r="H113" s="111"/>
      <c r="I113" s="112"/>
      <c r="J113" s="110"/>
      <c r="K113" s="111"/>
      <c r="L113" s="112"/>
      <c r="M113" s="112"/>
      <c r="N113" s="112"/>
      <c r="O113" s="110"/>
      <c r="P113" s="211"/>
    </row>
    <row r="114" spans="1:16" ht="16.5" customHeight="1">
      <c r="A114" s="203" t="s">
        <v>167</v>
      </c>
      <c r="B114" s="138">
        <v>31111</v>
      </c>
      <c r="C114" s="139" t="s">
        <v>109</v>
      </c>
      <c r="D114" s="106">
        <v>160000</v>
      </c>
      <c r="E114" s="106"/>
      <c r="F114" s="105"/>
      <c r="G114" s="89">
        <f t="shared" si="5"/>
        <v>160000</v>
      </c>
      <c r="H114" s="107"/>
      <c r="I114" s="108"/>
      <c r="J114" s="106"/>
      <c r="K114" s="107"/>
      <c r="L114" s="108"/>
      <c r="M114" s="108"/>
      <c r="N114" s="108"/>
      <c r="O114" s="106"/>
      <c r="P114" s="210"/>
    </row>
    <row r="115" spans="1:16" ht="17.25" customHeight="1">
      <c r="A115" s="224"/>
      <c r="B115" s="140">
        <v>312</v>
      </c>
      <c r="C115" s="141" t="s">
        <v>18</v>
      </c>
      <c r="D115" s="118">
        <v>8700</v>
      </c>
      <c r="E115" s="142"/>
      <c r="F115" s="143"/>
      <c r="G115" s="88">
        <f t="shared" si="5"/>
        <v>8700</v>
      </c>
      <c r="H115" s="144"/>
      <c r="I115" s="145"/>
      <c r="J115" s="143"/>
      <c r="K115" s="144"/>
      <c r="L115" s="145"/>
      <c r="M115" s="145"/>
      <c r="N115" s="145"/>
      <c r="O115" s="143"/>
      <c r="P115" s="241"/>
    </row>
    <row r="116" spans="1:16" ht="15" customHeight="1">
      <c r="A116" s="203"/>
      <c r="B116" s="146">
        <v>3121</v>
      </c>
      <c r="C116" s="141" t="s">
        <v>18</v>
      </c>
      <c r="D116" s="118">
        <v>8700</v>
      </c>
      <c r="E116" s="118"/>
      <c r="F116" s="118"/>
      <c r="G116" s="88">
        <f t="shared" si="5"/>
        <v>8700</v>
      </c>
      <c r="H116" s="111"/>
      <c r="I116" s="112"/>
      <c r="J116" s="110"/>
      <c r="K116" s="111"/>
      <c r="L116" s="112"/>
      <c r="M116" s="112"/>
      <c r="N116" s="112"/>
      <c r="O116" s="110"/>
      <c r="P116" s="211"/>
    </row>
    <row r="117" spans="1:16" ht="14.25" customHeight="1">
      <c r="A117" s="203" t="s">
        <v>168</v>
      </c>
      <c r="B117" s="138">
        <v>31213</v>
      </c>
      <c r="C117" s="139" t="s">
        <v>110</v>
      </c>
      <c r="D117" s="110">
        <v>1200</v>
      </c>
      <c r="E117" s="110"/>
      <c r="F117" s="110"/>
      <c r="G117" s="89">
        <f t="shared" si="5"/>
        <v>1200</v>
      </c>
      <c r="H117" s="111"/>
      <c r="I117" s="112"/>
      <c r="J117" s="110"/>
      <c r="K117" s="111"/>
      <c r="L117" s="112"/>
      <c r="M117" s="112"/>
      <c r="N117" s="112"/>
      <c r="O117" s="110"/>
      <c r="P117" s="211"/>
    </row>
    <row r="118" spans="1:16" ht="15.75" customHeight="1">
      <c r="A118" s="230" t="s">
        <v>169</v>
      </c>
      <c r="B118" s="86">
        <v>31215</v>
      </c>
      <c r="C118" s="147" t="s">
        <v>111</v>
      </c>
      <c r="D118" s="110">
        <v>2500</v>
      </c>
      <c r="E118" s="110"/>
      <c r="F118" s="110"/>
      <c r="G118" s="89">
        <f t="shared" si="5"/>
        <v>2500</v>
      </c>
      <c r="H118" s="111"/>
      <c r="I118" s="112"/>
      <c r="J118" s="110"/>
      <c r="K118" s="111"/>
      <c r="L118" s="112"/>
      <c r="M118" s="112"/>
      <c r="N118" s="112"/>
      <c r="O118" s="110"/>
      <c r="P118" s="211"/>
    </row>
    <row r="119" spans="1:16" ht="14.25" customHeight="1">
      <c r="A119" s="230" t="s">
        <v>170</v>
      </c>
      <c r="B119" s="86">
        <v>31216</v>
      </c>
      <c r="C119" s="148" t="s">
        <v>112</v>
      </c>
      <c r="D119" s="110">
        <v>2500</v>
      </c>
      <c r="E119" s="110"/>
      <c r="F119" s="110"/>
      <c r="G119" s="89">
        <f t="shared" si="5"/>
        <v>2500</v>
      </c>
      <c r="H119" s="111"/>
      <c r="I119" s="112"/>
      <c r="J119" s="110"/>
      <c r="K119" s="111"/>
      <c r="L119" s="112"/>
      <c r="M119" s="112"/>
      <c r="N119" s="112"/>
      <c r="O119" s="110"/>
      <c r="P119" s="211"/>
    </row>
    <row r="120" spans="1:16" ht="14.25" customHeight="1">
      <c r="A120" s="230" t="s">
        <v>171</v>
      </c>
      <c r="B120" s="86">
        <v>31219</v>
      </c>
      <c r="C120" s="148" t="s">
        <v>113</v>
      </c>
      <c r="D120" s="110">
        <v>2500</v>
      </c>
      <c r="E120" s="110"/>
      <c r="F120" s="110"/>
      <c r="G120" s="89">
        <f t="shared" si="5"/>
        <v>2500</v>
      </c>
      <c r="H120" s="111"/>
      <c r="I120" s="112"/>
      <c r="J120" s="110"/>
      <c r="K120" s="111"/>
      <c r="L120" s="112"/>
      <c r="M120" s="112"/>
      <c r="N120" s="112"/>
      <c r="O120" s="110"/>
      <c r="P120" s="211"/>
    </row>
    <row r="121" spans="1:16" ht="18" customHeight="1">
      <c r="A121" s="230"/>
      <c r="B121" s="103">
        <v>313</v>
      </c>
      <c r="C121" s="149" t="s">
        <v>19</v>
      </c>
      <c r="D121" s="118">
        <v>28000</v>
      </c>
      <c r="E121" s="118"/>
      <c r="F121" s="118"/>
      <c r="G121" s="88">
        <f t="shared" si="5"/>
        <v>28000</v>
      </c>
      <c r="H121" s="111"/>
      <c r="I121" s="112"/>
      <c r="J121" s="110"/>
      <c r="K121" s="111"/>
      <c r="L121" s="112"/>
      <c r="M121" s="112"/>
      <c r="N121" s="112"/>
      <c r="O121" s="110"/>
      <c r="P121" s="211"/>
    </row>
    <row r="122" spans="1:16" ht="24" customHeight="1" thickBot="1">
      <c r="A122" s="224"/>
      <c r="B122" s="103">
        <v>3132</v>
      </c>
      <c r="C122" s="87" t="s">
        <v>53</v>
      </c>
      <c r="D122" s="118">
        <v>25000</v>
      </c>
      <c r="E122" s="118"/>
      <c r="F122" s="118"/>
      <c r="G122" s="88">
        <f t="shared" si="5"/>
        <v>25000</v>
      </c>
      <c r="H122" s="111"/>
      <c r="I122" s="112"/>
      <c r="J122" s="110"/>
      <c r="K122" s="111"/>
      <c r="L122" s="112"/>
      <c r="M122" s="112"/>
      <c r="N122" s="112"/>
      <c r="O122" s="110"/>
      <c r="P122" s="211"/>
    </row>
    <row r="123" spans="1:16" s="348" customFormat="1" ht="82.5" customHeight="1">
      <c r="A123" s="343" t="s">
        <v>40</v>
      </c>
      <c r="B123" s="344" t="s">
        <v>41</v>
      </c>
      <c r="C123" s="345" t="s">
        <v>42</v>
      </c>
      <c r="D123" s="346" t="s">
        <v>236</v>
      </c>
      <c r="E123" s="346" t="s">
        <v>43</v>
      </c>
      <c r="F123" s="346" t="s">
        <v>44</v>
      </c>
      <c r="G123" s="346" t="s">
        <v>45</v>
      </c>
      <c r="H123" s="346" t="s">
        <v>12</v>
      </c>
      <c r="I123" s="346" t="s">
        <v>11</v>
      </c>
      <c r="J123" s="346" t="s">
        <v>13</v>
      </c>
      <c r="K123" s="346" t="s">
        <v>15</v>
      </c>
      <c r="L123" s="346" t="s">
        <v>46</v>
      </c>
      <c r="M123" s="346" t="s">
        <v>47</v>
      </c>
      <c r="N123" s="346" t="s">
        <v>48</v>
      </c>
      <c r="O123" s="346" t="s">
        <v>224</v>
      </c>
      <c r="P123" s="347" t="s">
        <v>225</v>
      </c>
    </row>
    <row r="124" spans="1:16" ht="26.25" customHeight="1">
      <c r="A124" s="231" t="s">
        <v>172</v>
      </c>
      <c r="B124" s="86">
        <v>31321</v>
      </c>
      <c r="C124" s="113" t="s">
        <v>114</v>
      </c>
      <c r="D124" s="110">
        <v>25000</v>
      </c>
      <c r="E124" s="110"/>
      <c r="F124" s="118"/>
      <c r="G124" s="89">
        <f t="shared" si="5"/>
        <v>25000</v>
      </c>
      <c r="H124" s="111"/>
      <c r="I124" s="112"/>
      <c r="J124" s="110"/>
      <c r="K124" s="111"/>
      <c r="L124" s="112"/>
      <c r="M124" s="112"/>
      <c r="N124" s="112"/>
      <c r="O124" s="110"/>
      <c r="P124" s="211"/>
    </row>
    <row r="125" spans="1:16" ht="24.75" customHeight="1" thickBot="1">
      <c r="A125" s="242"/>
      <c r="B125" s="103">
        <v>3133</v>
      </c>
      <c r="C125" s="355" t="s">
        <v>54</v>
      </c>
      <c r="D125" s="142">
        <v>3000</v>
      </c>
      <c r="E125" s="142"/>
      <c r="F125" s="118"/>
      <c r="G125" s="118">
        <v>3000</v>
      </c>
      <c r="H125" s="110"/>
      <c r="I125" s="110"/>
      <c r="J125" s="110"/>
      <c r="K125" s="110"/>
      <c r="L125" s="219"/>
      <c r="M125" s="219"/>
      <c r="N125" s="219"/>
      <c r="O125" s="110"/>
      <c r="P125" s="241"/>
    </row>
    <row r="126" spans="1:16" ht="27.75" customHeight="1">
      <c r="A126" s="203" t="s">
        <v>173</v>
      </c>
      <c r="B126" s="121">
        <v>31332</v>
      </c>
      <c r="C126" s="354" t="s">
        <v>115</v>
      </c>
      <c r="D126" s="110">
        <v>3000</v>
      </c>
      <c r="E126" s="110"/>
      <c r="F126" s="114"/>
      <c r="G126" s="114">
        <v>3000</v>
      </c>
      <c r="H126" s="116"/>
      <c r="I126" s="117"/>
      <c r="J126" s="115"/>
      <c r="K126" s="116"/>
      <c r="L126" s="112"/>
      <c r="M126" s="112"/>
      <c r="N126" s="112"/>
      <c r="O126" s="115"/>
      <c r="P126" s="356"/>
    </row>
    <row r="127" spans="1:16" ht="18" customHeight="1">
      <c r="A127" s="224"/>
      <c r="B127" s="103">
        <v>32</v>
      </c>
      <c r="C127" s="119" t="s">
        <v>20</v>
      </c>
      <c r="D127" s="118">
        <v>8000</v>
      </c>
      <c r="E127" s="118"/>
      <c r="F127" s="118"/>
      <c r="G127" s="118">
        <v>8000</v>
      </c>
      <c r="H127" s="111"/>
      <c r="I127" s="112"/>
      <c r="J127" s="110"/>
      <c r="K127" s="111"/>
      <c r="L127" s="112"/>
      <c r="M127" s="112"/>
      <c r="N127" s="112"/>
      <c r="O127" s="339">
        <v>8000</v>
      </c>
      <c r="P127" s="338">
        <v>8000</v>
      </c>
    </row>
    <row r="128" spans="1:16" ht="18" customHeight="1">
      <c r="A128" s="224"/>
      <c r="B128" s="103">
        <v>321</v>
      </c>
      <c r="C128" s="150" t="s">
        <v>21</v>
      </c>
      <c r="D128" s="118">
        <v>8000</v>
      </c>
      <c r="E128" s="118"/>
      <c r="F128" s="118"/>
      <c r="G128" s="118">
        <v>8000</v>
      </c>
      <c r="H128" s="111"/>
      <c r="I128" s="112"/>
      <c r="J128" s="110"/>
      <c r="K128" s="111"/>
      <c r="L128" s="112"/>
      <c r="M128" s="112"/>
      <c r="N128" s="112"/>
      <c r="O128" s="110"/>
      <c r="P128" s="211"/>
    </row>
    <row r="129" spans="1:16" ht="14.25" customHeight="1">
      <c r="A129" s="203"/>
      <c r="B129" s="103">
        <v>3212</v>
      </c>
      <c r="C129" s="104" t="s">
        <v>55</v>
      </c>
      <c r="D129" s="118">
        <v>8000</v>
      </c>
      <c r="E129" s="118"/>
      <c r="F129" s="118"/>
      <c r="G129" s="118">
        <v>8000</v>
      </c>
      <c r="H129" s="111"/>
      <c r="I129" s="112"/>
      <c r="J129" s="110"/>
      <c r="K129" s="111"/>
      <c r="L129" s="112"/>
      <c r="M129" s="112"/>
      <c r="N129" s="112"/>
      <c r="O129" s="110"/>
      <c r="P129" s="211"/>
    </row>
    <row r="130" spans="1:16" ht="14.25" customHeight="1">
      <c r="A130" s="242" t="s">
        <v>174</v>
      </c>
      <c r="B130" s="151">
        <v>32121</v>
      </c>
      <c r="C130" s="152" t="s">
        <v>116</v>
      </c>
      <c r="D130" s="110">
        <v>8000</v>
      </c>
      <c r="E130" s="110"/>
      <c r="F130" s="110"/>
      <c r="G130" s="110">
        <v>8000</v>
      </c>
      <c r="H130" s="111"/>
      <c r="I130" s="112"/>
      <c r="J130" s="110"/>
      <c r="K130" s="111"/>
      <c r="L130" s="112"/>
      <c r="M130" s="112"/>
      <c r="N130" s="112"/>
      <c r="O130" s="110"/>
      <c r="P130" s="211"/>
    </row>
    <row r="131" spans="1:16" ht="30" customHeight="1">
      <c r="A131" s="243"/>
      <c r="B131" s="153"/>
      <c r="C131" s="98" t="s">
        <v>117</v>
      </c>
      <c r="D131" s="127"/>
      <c r="E131" s="127"/>
      <c r="F131" s="127"/>
      <c r="G131" s="127"/>
      <c r="H131" s="154"/>
      <c r="I131" s="155"/>
      <c r="J131" s="127"/>
      <c r="K131" s="154"/>
      <c r="L131" s="155"/>
      <c r="M131" s="155"/>
      <c r="N131" s="155"/>
      <c r="O131" s="127"/>
      <c r="P131" s="232"/>
    </row>
    <row r="132" spans="1:16" ht="14.25" customHeight="1">
      <c r="A132" s="203"/>
      <c r="B132" s="86">
        <v>3</v>
      </c>
      <c r="C132" s="104" t="s">
        <v>49</v>
      </c>
      <c r="D132" s="114">
        <v>25000</v>
      </c>
      <c r="E132" s="114"/>
      <c r="F132" s="114"/>
      <c r="G132" s="114">
        <v>25000</v>
      </c>
      <c r="H132" s="116"/>
      <c r="I132" s="117"/>
      <c r="J132" s="115"/>
      <c r="K132" s="116"/>
      <c r="L132" s="117"/>
      <c r="M132" s="117"/>
      <c r="N132" s="156"/>
      <c r="O132" s="114">
        <v>25000</v>
      </c>
      <c r="P132" s="244">
        <v>25000</v>
      </c>
    </row>
    <row r="133" spans="1:16" ht="14.25" customHeight="1">
      <c r="A133" s="245"/>
      <c r="B133" s="157">
        <v>32</v>
      </c>
      <c r="C133" s="158" t="s">
        <v>20</v>
      </c>
      <c r="D133" s="114">
        <v>25000</v>
      </c>
      <c r="E133" s="114"/>
      <c r="F133" s="114"/>
      <c r="G133" s="114">
        <v>25000</v>
      </c>
      <c r="H133" s="116"/>
      <c r="I133" s="117"/>
      <c r="J133" s="115"/>
      <c r="K133" s="116"/>
      <c r="L133" s="117"/>
      <c r="M133" s="117"/>
      <c r="N133" s="156"/>
      <c r="O133" s="114">
        <v>25000</v>
      </c>
      <c r="P133" s="244">
        <v>25000</v>
      </c>
    </row>
    <row r="134" spans="1:16" ht="14.25" customHeight="1">
      <c r="A134" s="233"/>
      <c r="B134" s="130">
        <v>323</v>
      </c>
      <c r="C134" s="131" t="s">
        <v>23</v>
      </c>
      <c r="D134" s="118">
        <v>25000</v>
      </c>
      <c r="E134" s="118"/>
      <c r="F134" s="118"/>
      <c r="G134" s="118">
        <v>25000</v>
      </c>
      <c r="H134" s="111"/>
      <c r="I134" s="112"/>
      <c r="J134" s="110"/>
      <c r="K134" s="111"/>
      <c r="L134" s="112"/>
      <c r="M134" s="112"/>
      <c r="N134" s="112"/>
      <c r="O134" s="110"/>
      <c r="P134" s="246"/>
    </row>
    <row r="135" spans="1:16" ht="14.25" customHeight="1">
      <c r="A135" s="238"/>
      <c r="B135" s="130">
        <v>3237</v>
      </c>
      <c r="C135" s="131" t="s">
        <v>118</v>
      </c>
      <c r="D135" s="118">
        <v>25000</v>
      </c>
      <c r="E135" s="118"/>
      <c r="F135" s="118"/>
      <c r="G135" s="118">
        <v>25000</v>
      </c>
      <c r="H135" s="111"/>
      <c r="I135" s="112"/>
      <c r="J135" s="110"/>
      <c r="K135" s="111"/>
      <c r="L135" s="112"/>
      <c r="M135" s="112"/>
      <c r="N135" s="112"/>
      <c r="O135" s="110"/>
      <c r="P135" s="246"/>
    </row>
    <row r="136" spans="1:16" ht="14.25" customHeight="1">
      <c r="A136" s="238" t="s">
        <v>175</v>
      </c>
      <c r="B136" s="132">
        <v>32372</v>
      </c>
      <c r="C136" s="164" t="s">
        <v>183</v>
      </c>
      <c r="D136" s="110">
        <v>25000</v>
      </c>
      <c r="E136" s="110"/>
      <c r="F136" s="110"/>
      <c r="G136" s="110">
        <v>25000</v>
      </c>
      <c r="H136" s="111"/>
      <c r="I136" s="112"/>
      <c r="J136" s="110"/>
      <c r="K136" s="111"/>
      <c r="L136" s="112"/>
      <c r="M136" s="112"/>
      <c r="N136" s="112"/>
      <c r="O136" s="110"/>
      <c r="P136" s="246"/>
    </row>
    <row r="137" spans="1:16" ht="14.25" customHeight="1">
      <c r="A137" s="243"/>
      <c r="B137" s="153"/>
      <c r="C137" s="98" t="s">
        <v>119</v>
      </c>
      <c r="D137" s="127"/>
      <c r="E137" s="127"/>
      <c r="F137" s="127"/>
      <c r="G137" s="127"/>
      <c r="H137" s="128"/>
      <c r="I137" s="129"/>
      <c r="J137" s="126"/>
      <c r="K137" s="128"/>
      <c r="L137" s="129"/>
      <c r="M137" s="129"/>
      <c r="N137" s="129"/>
      <c r="O137" s="127"/>
      <c r="P137" s="232"/>
    </row>
    <row r="138" spans="1:16" ht="14.25" customHeight="1">
      <c r="A138" s="233"/>
      <c r="B138" s="86">
        <v>3</v>
      </c>
      <c r="C138" s="104" t="s">
        <v>49</v>
      </c>
      <c r="D138" s="118">
        <v>20300</v>
      </c>
      <c r="E138" s="118"/>
      <c r="F138" s="118"/>
      <c r="G138" s="118">
        <v>20300</v>
      </c>
      <c r="H138" s="111"/>
      <c r="I138" s="112"/>
      <c r="J138" s="110"/>
      <c r="K138" s="111"/>
      <c r="L138" s="112"/>
      <c r="M138" s="112"/>
      <c r="N138" s="112"/>
      <c r="O138" s="88">
        <v>20300</v>
      </c>
      <c r="P138" s="209">
        <v>20300</v>
      </c>
    </row>
    <row r="139" spans="1:16" ht="14.25" customHeight="1">
      <c r="A139" s="233"/>
      <c r="B139" s="157">
        <v>32</v>
      </c>
      <c r="C139" s="158" t="s">
        <v>20</v>
      </c>
      <c r="D139" s="118">
        <v>20300</v>
      </c>
      <c r="E139" s="118"/>
      <c r="F139" s="118"/>
      <c r="G139" s="118">
        <v>20300</v>
      </c>
      <c r="H139" s="111"/>
      <c r="I139" s="112"/>
      <c r="J139" s="110"/>
      <c r="K139" s="111"/>
      <c r="L139" s="112"/>
      <c r="M139" s="112"/>
      <c r="N139" s="112"/>
      <c r="O139" s="118">
        <v>20300</v>
      </c>
      <c r="P139" s="211">
        <v>20300</v>
      </c>
    </row>
    <row r="140" spans="1:16" ht="14.25" customHeight="1">
      <c r="A140" s="233"/>
      <c r="B140" s="157">
        <v>322</v>
      </c>
      <c r="C140" s="158" t="s">
        <v>22</v>
      </c>
      <c r="D140" s="118">
        <v>15300</v>
      </c>
      <c r="E140" s="118"/>
      <c r="F140" s="118"/>
      <c r="G140" s="118">
        <v>15300</v>
      </c>
      <c r="H140" s="111"/>
      <c r="I140" s="112"/>
      <c r="J140" s="110"/>
      <c r="K140" s="111"/>
      <c r="L140" s="112"/>
      <c r="M140" s="112"/>
      <c r="N140" s="112"/>
      <c r="O140" s="110"/>
      <c r="P140" s="246"/>
    </row>
    <row r="141" spans="1:16" ht="23.25" customHeight="1">
      <c r="A141" s="233"/>
      <c r="B141" s="157">
        <v>3221</v>
      </c>
      <c r="C141" s="159" t="s">
        <v>63</v>
      </c>
      <c r="D141" s="118">
        <v>8300</v>
      </c>
      <c r="E141" s="118"/>
      <c r="F141" s="118"/>
      <c r="G141" s="118">
        <v>8300</v>
      </c>
      <c r="H141" s="111"/>
      <c r="I141" s="112"/>
      <c r="J141" s="110"/>
      <c r="K141" s="111"/>
      <c r="L141" s="112"/>
      <c r="M141" s="112"/>
      <c r="N141" s="112"/>
      <c r="O141" s="110"/>
      <c r="P141" s="246"/>
    </row>
    <row r="142" spans="1:16" ht="23.25" customHeight="1">
      <c r="A142" s="238" t="s">
        <v>176</v>
      </c>
      <c r="B142" s="160">
        <v>32219</v>
      </c>
      <c r="C142" s="161" t="s">
        <v>120</v>
      </c>
      <c r="D142" s="110">
        <v>8300</v>
      </c>
      <c r="E142" s="110"/>
      <c r="F142" s="110"/>
      <c r="G142" s="110">
        <v>8300</v>
      </c>
      <c r="H142" s="111"/>
      <c r="I142" s="112"/>
      <c r="J142" s="110"/>
      <c r="K142" s="111"/>
      <c r="L142" s="112"/>
      <c r="M142" s="112"/>
      <c r="N142" s="112"/>
      <c r="O142" s="110"/>
      <c r="P142" s="246"/>
    </row>
    <row r="143" spans="1:16" ht="14.25" customHeight="1">
      <c r="A143" s="233"/>
      <c r="B143" s="130">
        <v>3225</v>
      </c>
      <c r="C143" s="131" t="s">
        <v>75</v>
      </c>
      <c r="D143" s="118">
        <v>7000</v>
      </c>
      <c r="E143" s="118"/>
      <c r="F143" s="118"/>
      <c r="G143" s="118">
        <v>7000</v>
      </c>
      <c r="H143" s="111"/>
      <c r="I143" s="112"/>
      <c r="J143" s="110"/>
      <c r="K143" s="111"/>
      <c r="L143" s="112"/>
      <c r="M143" s="112"/>
      <c r="N143" s="112"/>
      <c r="O143" s="110"/>
      <c r="P143" s="246"/>
    </row>
    <row r="144" spans="1:16" ht="14.25" customHeight="1">
      <c r="A144" s="238" t="s">
        <v>177</v>
      </c>
      <c r="B144" s="132">
        <v>32251</v>
      </c>
      <c r="C144" s="162" t="s">
        <v>121</v>
      </c>
      <c r="D144" s="110">
        <v>7000</v>
      </c>
      <c r="E144" s="110"/>
      <c r="F144" s="110"/>
      <c r="G144" s="110">
        <v>7000</v>
      </c>
      <c r="H144" s="163"/>
      <c r="I144" s="112"/>
      <c r="J144" s="110"/>
      <c r="K144" s="111"/>
      <c r="L144" s="112"/>
      <c r="M144" s="112"/>
      <c r="N144" s="112"/>
      <c r="O144" s="110"/>
      <c r="P144" s="246"/>
    </row>
    <row r="145" spans="1:16" ht="14.25" customHeight="1">
      <c r="A145" s="233"/>
      <c r="B145" s="130">
        <v>323</v>
      </c>
      <c r="C145" s="131" t="s">
        <v>23</v>
      </c>
      <c r="D145" s="118">
        <v>5000</v>
      </c>
      <c r="E145" s="118"/>
      <c r="F145" s="118"/>
      <c r="G145" s="118">
        <v>5000</v>
      </c>
      <c r="H145" s="111"/>
      <c r="I145" s="112"/>
      <c r="J145" s="110"/>
      <c r="K145" s="111"/>
      <c r="L145" s="112"/>
      <c r="M145" s="112"/>
      <c r="N145" s="112"/>
      <c r="O145" s="110"/>
      <c r="P145" s="246"/>
    </row>
    <row r="146" spans="1:16" ht="14.25" customHeight="1" thickBot="1">
      <c r="A146" s="233"/>
      <c r="B146" s="130">
        <v>3231</v>
      </c>
      <c r="C146" s="131" t="s">
        <v>79</v>
      </c>
      <c r="D146" s="118">
        <v>5000</v>
      </c>
      <c r="E146" s="118"/>
      <c r="F146" s="118"/>
      <c r="G146" s="118">
        <v>5000</v>
      </c>
      <c r="H146" s="111"/>
      <c r="I146" s="112"/>
      <c r="J146" s="110"/>
      <c r="K146" s="111"/>
      <c r="L146" s="112"/>
      <c r="M146" s="112"/>
      <c r="N146" s="112"/>
      <c r="O146" s="110"/>
      <c r="P146" s="246"/>
    </row>
    <row r="147" spans="1:16" s="348" customFormat="1" ht="81" customHeight="1">
      <c r="A147" s="343" t="s">
        <v>40</v>
      </c>
      <c r="B147" s="344" t="s">
        <v>41</v>
      </c>
      <c r="C147" s="345" t="s">
        <v>42</v>
      </c>
      <c r="D147" s="346" t="s">
        <v>236</v>
      </c>
      <c r="E147" s="346" t="s">
        <v>43</v>
      </c>
      <c r="F147" s="346" t="s">
        <v>44</v>
      </c>
      <c r="G147" s="346" t="s">
        <v>45</v>
      </c>
      <c r="H147" s="346" t="s">
        <v>12</v>
      </c>
      <c r="I147" s="346" t="s">
        <v>11</v>
      </c>
      <c r="J147" s="346" t="s">
        <v>13</v>
      </c>
      <c r="K147" s="346" t="s">
        <v>15</v>
      </c>
      <c r="L147" s="346" t="s">
        <v>46</v>
      </c>
      <c r="M147" s="346" t="s">
        <v>47</v>
      </c>
      <c r="N147" s="346" t="s">
        <v>48</v>
      </c>
      <c r="O147" s="346" t="s">
        <v>224</v>
      </c>
      <c r="P147" s="347" t="s">
        <v>225</v>
      </c>
    </row>
    <row r="148" spans="1:16" ht="23.25" customHeight="1" thickBot="1">
      <c r="A148" s="357" t="s">
        <v>178</v>
      </c>
      <c r="B148" s="359">
        <v>32319</v>
      </c>
      <c r="C148" s="361" t="s">
        <v>122</v>
      </c>
      <c r="D148" s="363">
        <v>5000</v>
      </c>
      <c r="E148" s="363"/>
      <c r="F148" s="363"/>
      <c r="G148" s="143">
        <v>5000</v>
      </c>
      <c r="H148" s="363"/>
      <c r="I148" s="363"/>
      <c r="J148" s="363"/>
      <c r="K148" s="363"/>
      <c r="L148" s="219"/>
      <c r="M148" s="219"/>
      <c r="N148" s="219"/>
      <c r="O148" s="363"/>
      <c r="P148" s="257"/>
    </row>
    <row r="149" spans="1:16" ht="14.25" customHeight="1">
      <c r="A149" s="251"/>
      <c r="B149" s="358"/>
      <c r="C149" s="360" t="s">
        <v>123</v>
      </c>
      <c r="D149" s="362"/>
      <c r="E149" s="362"/>
      <c r="F149" s="362"/>
      <c r="G149" s="165"/>
      <c r="H149" s="364"/>
      <c r="I149" s="365"/>
      <c r="J149" s="366"/>
      <c r="K149" s="364"/>
      <c r="L149" s="166"/>
      <c r="M149" s="166"/>
      <c r="N149" s="166"/>
      <c r="O149" s="366"/>
      <c r="P149" s="367"/>
    </row>
    <row r="150" spans="1:16" ht="14.25" customHeight="1">
      <c r="A150" s="238"/>
      <c r="B150" s="130">
        <v>3</v>
      </c>
      <c r="C150" s="133" t="s">
        <v>49</v>
      </c>
      <c r="D150" s="118">
        <f>SUM(D151+D164)</f>
        <v>86900</v>
      </c>
      <c r="E150" s="118"/>
      <c r="F150" s="110"/>
      <c r="G150" s="110"/>
      <c r="H150" s="163"/>
      <c r="I150" s="167"/>
      <c r="J150" s="118">
        <f>SUM(D150)</f>
        <v>86900</v>
      </c>
      <c r="K150" s="163"/>
      <c r="L150" s="167"/>
      <c r="M150" s="167"/>
      <c r="N150" s="167"/>
      <c r="O150" s="118">
        <v>86900</v>
      </c>
      <c r="P150" s="211">
        <v>86900</v>
      </c>
    </row>
    <row r="151" spans="1:16" ht="14.25" customHeight="1">
      <c r="A151" s="238"/>
      <c r="B151" s="130">
        <v>31</v>
      </c>
      <c r="C151" s="133" t="s">
        <v>16</v>
      </c>
      <c r="D151" s="118">
        <f>SUM(D152+D155+D159)</f>
        <v>79750</v>
      </c>
      <c r="E151" s="118"/>
      <c r="F151" s="110"/>
      <c r="G151" s="110"/>
      <c r="H151" s="163"/>
      <c r="I151" s="167"/>
      <c r="J151" s="118">
        <f aca="true" t="shared" si="6" ref="J151:J172">SUM(D151)</f>
        <v>79750</v>
      </c>
      <c r="K151" s="163"/>
      <c r="L151" s="167"/>
      <c r="M151" s="167"/>
      <c r="N151" s="167"/>
      <c r="O151" s="339">
        <v>79750</v>
      </c>
      <c r="P151" s="338">
        <v>79750</v>
      </c>
    </row>
    <row r="152" spans="1:16" ht="14.25" customHeight="1">
      <c r="A152" s="238"/>
      <c r="B152" s="130">
        <v>311</v>
      </c>
      <c r="C152" s="133" t="s">
        <v>17</v>
      </c>
      <c r="D152" s="118">
        <v>63000</v>
      </c>
      <c r="E152" s="118"/>
      <c r="F152" s="110"/>
      <c r="G152" s="110"/>
      <c r="H152" s="163"/>
      <c r="I152" s="167"/>
      <c r="J152" s="118">
        <f t="shared" si="6"/>
        <v>63000</v>
      </c>
      <c r="K152" s="163"/>
      <c r="L152" s="167"/>
      <c r="M152" s="167"/>
      <c r="N152" s="167"/>
      <c r="O152" s="118"/>
      <c r="P152" s="246"/>
    </row>
    <row r="153" spans="1:16" ht="14.25" customHeight="1">
      <c r="A153" s="238"/>
      <c r="B153" s="130">
        <v>3111</v>
      </c>
      <c r="C153" s="133" t="s">
        <v>50</v>
      </c>
      <c r="D153" s="110">
        <v>63000</v>
      </c>
      <c r="E153" s="110"/>
      <c r="F153" s="110"/>
      <c r="G153" s="110"/>
      <c r="H153" s="111"/>
      <c r="I153" s="167"/>
      <c r="J153" s="118">
        <f t="shared" si="6"/>
        <v>63000</v>
      </c>
      <c r="K153" s="163"/>
      <c r="L153" s="167"/>
      <c r="M153" s="167"/>
      <c r="N153" s="167"/>
      <c r="O153" s="118"/>
      <c r="P153" s="246"/>
    </row>
    <row r="154" spans="1:16" ht="14.25" customHeight="1">
      <c r="A154" s="238"/>
      <c r="B154" s="132">
        <v>31111</v>
      </c>
      <c r="C154" s="162" t="s">
        <v>109</v>
      </c>
      <c r="D154" s="110">
        <v>63000</v>
      </c>
      <c r="E154" s="110"/>
      <c r="F154" s="110"/>
      <c r="G154" s="110"/>
      <c r="H154" s="111"/>
      <c r="I154" s="167"/>
      <c r="J154" s="118">
        <f t="shared" si="6"/>
        <v>63000</v>
      </c>
      <c r="K154" s="163"/>
      <c r="L154" s="167"/>
      <c r="M154" s="167"/>
      <c r="N154" s="167"/>
      <c r="O154" s="118"/>
      <c r="P154" s="246"/>
    </row>
    <row r="155" spans="1:16" ht="14.25" customHeight="1">
      <c r="A155" s="238"/>
      <c r="B155" s="130">
        <v>312</v>
      </c>
      <c r="C155" s="133" t="s">
        <v>18</v>
      </c>
      <c r="D155" s="118">
        <v>5000</v>
      </c>
      <c r="E155" s="118"/>
      <c r="F155" s="110"/>
      <c r="G155" s="110"/>
      <c r="H155" s="163"/>
      <c r="I155" s="167"/>
      <c r="J155" s="118">
        <f t="shared" si="6"/>
        <v>5000</v>
      </c>
      <c r="K155" s="163"/>
      <c r="L155" s="167"/>
      <c r="M155" s="167"/>
      <c r="N155" s="167"/>
      <c r="O155" s="118"/>
      <c r="P155" s="246"/>
    </row>
    <row r="156" spans="1:16" ht="14.25" customHeight="1">
      <c r="A156" s="238"/>
      <c r="B156" s="130">
        <v>3121</v>
      </c>
      <c r="C156" s="133" t="s">
        <v>18</v>
      </c>
      <c r="D156" s="118">
        <v>5000</v>
      </c>
      <c r="E156" s="118"/>
      <c r="F156" s="110"/>
      <c r="G156" s="110"/>
      <c r="H156" s="163"/>
      <c r="I156" s="167"/>
      <c r="J156" s="118">
        <f t="shared" si="6"/>
        <v>5000</v>
      </c>
      <c r="K156" s="163"/>
      <c r="L156" s="167"/>
      <c r="M156" s="167"/>
      <c r="N156" s="167"/>
      <c r="O156" s="118"/>
      <c r="P156" s="246"/>
    </row>
    <row r="157" spans="1:16" ht="14.25" customHeight="1">
      <c r="A157" s="238"/>
      <c r="B157" s="132">
        <v>31216</v>
      </c>
      <c r="C157" s="162" t="s">
        <v>112</v>
      </c>
      <c r="D157" s="110">
        <v>2500</v>
      </c>
      <c r="E157" s="110"/>
      <c r="F157" s="110"/>
      <c r="G157" s="110"/>
      <c r="H157" s="111"/>
      <c r="I157" s="167"/>
      <c r="J157" s="118">
        <f t="shared" si="6"/>
        <v>2500</v>
      </c>
      <c r="K157" s="163"/>
      <c r="L157" s="167"/>
      <c r="M157" s="167"/>
      <c r="N157" s="167"/>
      <c r="O157" s="118"/>
      <c r="P157" s="246"/>
    </row>
    <row r="158" spans="1:16" ht="14.25" customHeight="1">
      <c r="A158" s="238"/>
      <c r="B158" s="132">
        <v>31219</v>
      </c>
      <c r="C158" s="162" t="s">
        <v>113</v>
      </c>
      <c r="D158" s="110">
        <v>2500</v>
      </c>
      <c r="E158" s="110"/>
      <c r="F158" s="110"/>
      <c r="G158" s="110"/>
      <c r="H158" s="111"/>
      <c r="I158" s="167"/>
      <c r="J158" s="118">
        <f t="shared" si="6"/>
        <v>2500</v>
      </c>
      <c r="K158" s="163"/>
      <c r="L158" s="167"/>
      <c r="M158" s="167"/>
      <c r="N158" s="167"/>
      <c r="O158" s="118"/>
      <c r="P158" s="246"/>
    </row>
    <row r="159" spans="1:16" ht="14.25" customHeight="1">
      <c r="A159" s="238"/>
      <c r="B159" s="130">
        <v>313</v>
      </c>
      <c r="C159" s="133" t="s">
        <v>19</v>
      </c>
      <c r="D159" s="118">
        <v>11750</v>
      </c>
      <c r="E159" s="118"/>
      <c r="F159" s="110"/>
      <c r="G159" s="110"/>
      <c r="H159" s="163"/>
      <c r="I159" s="167"/>
      <c r="J159" s="118">
        <f t="shared" si="6"/>
        <v>11750</v>
      </c>
      <c r="K159" s="163"/>
      <c r="L159" s="167"/>
      <c r="M159" s="167"/>
      <c r="N159" s="167"/>
      <c r="O159" s="118"/>
      <c r="P159" s="246"/>
    </row>
    <row r="160" spans="1:16" ht="23.25" customHeight="1">
      <c r="A160" s="238"/>
      <c r="B160" s="130">
        <v>3132</v>
      </c>
      <c r="C160" s="131" t="s">
        <v>53</v>
      </c>
      <c r="D160" s="118">
        <v>10500</v>
      </c>
      <c r="E160" s="118"/>
      <c r="F160" s="110"/>
      <c r="G160" s="110"/>
      <c r="H160" s="163"/>
      <c r="I160" s="167"/>
      <c r="J160" s="118">
        <f t="shared" si="6"/>
        <v>10500</v>
      </c>
      <c r="K160" s="163"/>
      <c r="L160" s="167"/>
      <c r="M160" s="167"/>
      <c r="N160" s="167"/>
      <c r="O160" s="118"/>
      <c r="P160" s="246"/>
    </row>
    <row r="161" spans="1:16" ht="22.5" customHeight="1">
      <c r="A161" s="238"/>
      <c r="B161" s="132">
        <v>31321</v>
      </c>
      <c r="C161" s="164" t="s">
        <v>114</v>
      </c>
      <c r="D161" s="110">
        <v>10500</v>
      </c>
      <c r="E161" s="110"/>
      <c r="F161" s="110"/>
      <c r="G161" s="110"/>
      <c r="H161" s="111"/>
      <c r="I161" s="167"/>
      <c r="J161" s="118">
        <f t="shared" si="6"/>
        <v>10500</v>
      </c>
      <c r="K161" s="163"/>
      <c r="L161" s="167"/>
      <c r="M161" s="167"/>
      <c r="N161" s="167"/>
      <c r="O161" s="118"/>
      <c r="P161" s="246"/>
    </row>
    <row r="162" spans="1:16" ht="22.5" customHeight="1">
      <c r="A162" s="238"/>
      <c r="B162" s="130">
        <v>3133</v>
      </c>
      <c r="C162" s="131" t="s">
        <v>54</v>
      </c>
      <c r="D162" s="118">
        <v>1250</v>
      </c>
      <c r="E162" s="118"/>
      <c r="F162" s="110"/>
      <c r="G162" s="110"/>
      <c r="H162" s="163"/>
      <c r="I162" s="167"/>
      <c r="J162" s="118">
        <f t="shared" si="6"/>
        <v>1250</v>
      </c>
      <c r="K162" s="163"/>
      <c r="L162" s="167"/>
      <c r="M162" s="167"/>
      <c r="N162" s="167"/>
      <c r="O162" s="118"/>
      <c r="P162" s="246"/>
    </row>
    <row r="163" spans="1:16" ht="22.5" customHeight="1">
      <c r="A163" s="238"/>
      <c r="B163" s="132">
        <v>31332</v>
      </c>
      <c r="C163" s="164" t="s">
        <v>115</v>
      </c>
      <c r="D163" s="110">
        <v>1250</v>
      </c>
      <c r="E163" s="110"/>
      <c r="F163" s="110"/>
      <c r="G163" s="110"/>
      <c r="H163" s="111"/>
      <c r="I163" s="167"/>
      <c r="J163" s="118">
        <f t="shared" si="6"/>
        <v>1250</v>
      </c>
      <c r="K163" s="163"/>
      <c r="L163" s="167"/>
      <c r="M163" s="167"/>
      <c r="N163" s="167"/>
      <c r="O163" s="118"/>
      <c r="P163" s="246"/>
    </row>
    <row r="164" spans="1:16" ht="14.25" customHeight="1">
      <c r="A164" s="238"/>
      <c r="B164" s="130">
        <v>32</v>
      </c>
      <c r="C164" s="133" t="s">
        <v>20</v>
      </c>
      <c r="D164" s="118">
        <f>SUM(D165+D170)</f>
        <v>7150</v>
      </c>
      <c r="E164" s="118"/>
      <c r="F164" s="110"/>
      <c r="G164" s="110"/>
      <c r="H164" s="163"/>
      <c r="I164" s="167"/>
      <c r="J164" s="118">
        <f t="shared" si="6"/>
        <v>7150</v>
      </c>
      <c r="K164" s="163"/>
      <c r="L164" s="167"/>
      <c r="M164" s="167"/>
      <c r="N164" s="167"/>
      <c r="O164" s="118">
        <v>7150</v>
      </c>
      <c r="P164" s="337">
        <v>7150</v>
      </c>
    </row>
    <row r="165" spans="1:16" ht="14.25" customHeight="1">
      <c r="A165" s="238"/>
      <c r="B165" s="130">
        <v>321</v>
      </c>
      <c r="C165" s="133" t="s">
        <v>21</v>
      </c>
      <c r="D165" s="118">
        <f>SUM(D166+D168)</f>
        <v>6750</v>
      </c>
      <c r="E165" s="118"/>
      <c r="F165" s="110"/>
      <c r="G165" s="110"/>
      <c r="H165" s="163"/>
      <c r="I165" s="167"/>
      <c r="J165" s="118">
        <f t="shared" si="6"/>
        <v>6750</v>
      </c>
      <c r="K165" s="163"/>
      <c r="L165" s="167"/>
      <c r="M165" s="167"/>
      <c r="N165" s="167"/>
      <c r="O165" s="118"/>
      <c r="P165" s="246"/>
    </row>
    <row r="166" spans="1:16" ht="14.25" customHeight="1">
      <c r="A166" s="238"/>
      <c r="B166" s="130">
        <v>3212</v>
      </c>
      <c r="C166" s="133" t="s">
        <v>55</v>
      </c>
      <c r="D166" s="118">
        <v>6500</v>
      </c>
      <c r="E166" s="118"/>
      <c r="F166" s="110"/>
      <c r="G166" s="110"/>
      <c r="H166" s="163"/>
      <c r="I166" s="167"/>
      <c r="J166" s="118">
        <f t="shared" si="6"/>
        <v>6500</v>
      </c>
      <c r="K166" s="163"/>
      <c r="L166" s="167"/>
      <c r="M166" s="167"/>
      <c r="N166" s="167"/>
      <c r="O166" s="118"/>
      <c r="P166" s="246"/>
    </row>
    <row r="167" spans="1:16" ht="14.25" customHeight="1">
      <c r="A167" s="238"/>
      <c r="B167" s="132">
        <v>32121</v>
      </c>
      <c r="C167" s="162" t="s">
        <v>116</v>
      </c>
      <c r="D167" s="110">
        <v>6500</v>
      </c>
      <c r="E167" s="110"/>
      <c r="F167" s="110"/>
      <c r="G167" s="110"/>
      <c r="H167" s="111"/>
      <c r="I167" s="167"/>
      <c r="J167" s="118">
        <f t="shared" si="6"/>
        <v>6500</v>
      </c>
      <c r="K167" s="163"/>
      <c r="L167" s="167"/>
      <c r="M167" s="167"/>
      <c r="N167" s="167"/>
      <c r="O167" s="118"/>
      <c r="P167" s="246"/>
    </row>
    <row r="168" spans="1:16" ht="14.25" customHeight="1">
      <c r="A168" s="238"/>
      <c r="B168" s="130">
        <v>3213</v>
      </c>
      <c r="C168" s="133" t="s">
        <v>61</v>
      </c>
      <c r="D168" s="118">
        <v>250</v>
      </c>
      <c r="E168" s="118"/>
      <c r="F168" s="110"/>
      <c r="G168" s="110"/>
      <c r="H168" s="163"/>
      <c r="I168" s="167"/>
      <c r="J168" s="118">
        <f t="shared" si="6"/>
        <v>250</v>
      </c>
      <c r="K168" s="163"/>
      <c r="L168" s="167"/>
      <c r="M168" s="167"/>
      <c r="N168" s="167"/>
      <c r="O168" s="118"/>
      <c r="P168" s="246"/>
    </row>
    <row r="169" spans="1:16" ht="14.25" customHeight="1">
      <c r="A169" s="238"/>
      <c r="B169" s="132">
        <v>32132</v>
      </c>
      <c r="C169" s="162" t="s">
        <v>124</v>
      </c>
      <c r="D169" s="110">
        <v>250</v>
      </c>
      <c r="E169" s="110"/>
      <c r="F169" s="110"/>
      <c r="G169" s="110"/>
      <c r="H169" s="111"/>
      <c r="I169" s="167"/>
      <c r="J169" s="118">
        <f t="shared" si="6"/>
        <v>250</v>
      </c>
      <c r="K169" s="163"/>
      <c r="L169" s="167"/>
      <c r="M169" s="167"/>
      <c r="N169" s="167"/>
      <c r="O169" s="118"/>
      <c r="P169" s="246"/>
    </row>
    <row r="170" spans="1:16" ht="14.25" customHeight="1">
      <c r="A170" s="238"/>
      <c r="B170" s="130">
        <v>323</v>
      </c>
      <c r="C170" s="133" t="s">
        <v>23</v>
      </c>
      <c r="D170" s="118">
        <v>400</v>
      </c>
      <c r="E170" s="118"/>
      <c r="F170" s="110"/>
      <c r="G170" s="110"/>
      <c r="H170" s="163"/>
      <c r="I170" s="167"/>
      <c r="J170" s="118">
        <f t="shared" si="6"/>
        <v>400</v>
      </c>
      <c r="K170" s="163"/>
      <c r="L170" s="167"/>
      <c r="M170" s="167"/>
      <c r="N170" s="167"/>
      <c r="O170" s="118"/>
      <c r="P170" s="246"/>
    </row>
    <row r="171" spans="1:16" ht="14.25" customHeight="1">
      <c r="A171" s="238"/>
      <c r="B171" s="130">
        <v>3236</v>
      </c>
      <c r="C171" s="133" t="s">
        <v>92</v>
      </c>
      <c r="D171" s="118">
        <v>400</v>
      </c>
      <c r="E171" s="118"/>
      <c r="F171" s="110"/>
      <c r="G171" s="110"/>
      <c r="H171" s="163"/>
      <c r="I171" s="167"/>
      <c r="J171" s="118">
        <f t="shared" si="6"/>
        <v>400</v>
      </c>
      <c r="K171" s="163"/>
      <c r="L171" s="167"/>
      <c r="M171" s="167"/>
      <c r="N171" s="167"/>
      <c r="O171" s="118"/>
      <c r="P171" s="246"/>
    </row>
    <row r="172" spans="1:16" ht="27" customHeight="1" thickBot="1">
      <c r="A172" s="247"/>
      <c r="B172" s="248">
        <v>32361</v>
      </c>
      <c r="C172" s="249" t="s">
        <v>93</v>
      </c>
      <c r="D172" s="217">
        <v>400</v>
      </c>
      <c r="E172" s="217"/>
      <c r="F172" s="217"/>
      <c r="G172" s="217"/>
      <c r="H172" s="218"/>
      <c r="I172" s="252"/>
      <c r="J172" s="228">
        <f t="shared" si="6"/>
        <v>400</v>
      </c>
      <c r="K172" s="253"/>
      <c r="L172" s="252"/>
      <c r="M172" s="252"/>
      <c r="N172" s="252"/>
      <c r="O172" s="228"/>
      <c r="P172" s="250"/>
    </row>
    <row r="173" spans="1:16" s="348" customFormat="1" ht="85.5" customHeight="1">
      <c r="A173" s="343" t="s">
        <v>40</v>
      </c>
      <c r="B173" s="344" t="s">
        <v>41</v>
      </c>
      <c r="C173" s="345" t="s">
        <v>42</v>
      </c>
      <c r="D173" s="346" t="s">
        <v>236</v>
      </c>
      <c r="E173" s="346" t="s">
        <v>43</v>
      </c>
      <c r="F173" s="346" t="s">
        <v>44</v>
      </c>
      <c r="G173" s="346" t="s">
        <v>45</v>
      </c>
      <c r="H173" s="346" t="s">
        <v>12</v>
      </c>
      <c r="I173" s="346" t="s">
        <v>11</v>
      </c>
      <c r="J173" s="346" t="s">
        <v>13</v>
      </c>
      <c r="K173" s="346" t="s">
        <v>15</v>
      </c>
      <c r="L173" s="346" t="s">
        <v>46</v>
      </c>
      <c r="M173" s="346" t="s">
        <v>47</v>
      </c>
      <c r="N173" s="346" t="s">
        <v>48</v>
      </c>
      <c r="O173" s="346" t="s">
        <v>224</v>
      </c>
      <c r="P173" s="347" t="s">
        <v>225</v>
      </c>
    </row>
    <row r="174" spans="1:16" ht="14.25" customHeight="1">
      <c r="A174" s="254"/>
      <c r="B174" s="168"/>
      <c r="C174" s="169" t="s">
        <v>179</v>
      </c>
      <c r="D174" s="170"/>
      <c r="E174" s="170"/>
      <c r="F174" s="170"/>
      <c r="G174" s="170"/>
      <c r="H174" s="171"/>
      <c r="I174" s="172"/>
      <c r="J174" s="173"/>
      <c r="K174" s="171"/>
      <c r="L174" s="172"/>
      <c r="M174" s="172"/>
      <c r="N174" s="172"/>
      <c r="O174" s="173"/>
      <c r="P174" s="255"/>
    </row>
    <row r="175" spans="1:16" ht="20.25" customHeight="1">
      <c r="A175" s="203"/>
      <c r="B175" s="103">
        <v>3</v>
      </c>
      <c r="C175" s="104" t="s">
        <v>49</v>
      </c>
      <c r="D175" s="118">
        <v>60000</v>
      </c>
      <c r="E175" s="118"/>
      <c r="F175" s="118"/>
      <c r="G175" s="118"/>
      <c r="H175" s="163">
        <f>SUM(D175)</f>
        <v>60000</v>
      </c>
      <c r="I175" s="167"/>
      <c r="J175" s="118"/>
      <c r="K175" s="163"/>
      <c r="L175" s="167"/>
      <c r="M175" s="167"/>
      <c r="N175" s="167"/>
      <c r="O175" s="118">
        <v>60000</v>
      </c>
      <c r="P175" s="234">
        <v>60000</v>
      </c>
    </row>
    <row r="176" spans="1:16" ht="14.25" customHeight="1">
      <c r="A176" s="245"/>
      <c r="B176" s="157">
        <v>32</v>
      </c>
      <c r="C176" s="174" t="s">
        <v>20</v>
      </c>
      <c r="D176" s="118">
        <f>SUM(D177+D190)</f>
        <v>60000</v>
      </c>
      <c r="E176" s="118"/>
      <c r="F176" s="118"/>
      <c r="G176" s="118"/>
      <c r="H176" s="163">
        <f aca="true" t="shared" si="7" ref="H176:H192">SUM(D176)</f>
        <v>60000</v>
      </c>
      <c r="I176" s="167"/>
      <c r="J176" s="118"/>
      <c r="K176" s="163"/>
      <c r="L176" s="167"/>
      <c r="M176" s="167"/>
      <c r="N176" s="167"/>
      <c r="O176" s="118">
        <v>60000</v>
      </c>
      <c r="P176" s="234">
        <v>60000</v>
      </c>
    </row>
    <row r="177" spans="1:16" ht="18.75" customHeight="1">
      <c r="A177" s="256"/>
      <c r="B177" s="175">
        <v>322</v>
      </c>
      <c r="C177" s="176" t="s">
        <v>22</v>
      </c>
      <c r="D177" s="142">
        <f>SUM(D178+D182+D184+D186+D188)</f>
        <v>55000</v>
      </c>
      <c r="E177" s="142"/>
      <c r="F177" s="142"/>
      <c r="G177" s="142"/>
      <c r="H177" s="163">
        <f t="shared" si="7"/>
        <v>55000</v>
      </c>
      <c r="I177" s="145"/>
      <c r="J177" s="142"/>
      <c r="K177" s="177"/>
      <c r="L177" s="178"/>
      <c r="M177" s="178"/>
      <c r="N177" s="178"/>
      <c r="O177" s="142"/>
      <c r="P177" s="257"/>
    </row>
    <row r="178" spans="1:16" ht="27.75" customHeight="1">
      <c r="A178" s="238"/>
      <c r="B178" s="130">
        <v>3221</v>
      </c>
      <c r="C178" s="131" t="s">
        <v>63</v>
      </c>
      <c r="D178" s="118">
        <v>8000</v>
      </c>
      <c r="E178" s="118"/>
      <c r="F178" s="118"/>
      <c r="G178" s="118"/>
      <c r="H178" s="163">
        <f t="shared" si="7"/>
        <v>8000</v>
      </c>
      <c r="I178" s="112"/>
      <c r="J178" s="118"/>
      <c r="K178" s="163"/>
      <c r="L178" s="167"/>
      <c r="M178" s="167"/>
      <c r="N178" s="167"/>
      <c r="O178" s="118"/>
      <c r="P178" s="246"/>
    </row>
    <row r="179" spans="1:16" ht="18.75" customHeight="1">
      <c r="A179" s="238" t="s">
        <v>184</v>
      </c>
      <c r="B179" s="132">
        <v>32211</v>
      </c>
      <c r="C179" s="162" t="s">
        <v>64</v>
      </c>
      <c r="D179" s="110">
        <v>500</v>
      </c>
      <c r="E179" s="110"/>
      <c r="F179" s="110"/>
      <c r="G179" s="110"/>
      <c r="H179" s="111">
        <f t="shared" si="7"/>
        <v>500</v>
      </c>
      <c r="I179" s="112"/>
      <c r="J179" s="118"/>
      <c r="K179" s="163"/>
      <c r="L179" s="167"/>
      <c r="M179" s="167"/>
      <c r="N179" s="167"/>
      <c r="O179" s="118"/>
      <c r="P179" s="246"/>
    </row>
    <row r="180" spans="1:16" ht="26.25" customHeight="1">
      <c r="A180" s="258" t="s">
        <v>185</v>
      </c>
      <c r="B180" s="160">
        <v>32214</v>
      </c>
      <c r="C180" s="161" t="s">
        <v>127</v>
      </c>
      <c r="D180" s="115">
        <v>4000</v>
      </c>
      <c r="E180" s="115"/>
      <c r="F180" s="115"/>
      <c r="G180" s="115"/>
      <c r="H180" s="111">
        <f t="shared" si="7"/>
        <v>4000</v>
      </c>
      <c r="I180" s="117"/>
      <c r="J180" s="114"/>
      <c r="K180" s="179"/>
      <c r="L180" s="156"/>
      <c r="M180" s="156"/>
      <c r="N180" s="156"/>
      <c r="O180" s="114"/>
      <c r="P180" s="259"/>
    </row>
    <row r="181" spans="1:16" ht="18.75" customHeight="1">
      <c r="A181" s="238" t="s">
        <v>186</v>
      </c>
      <c r="B181" s="132">
        <v>32216</v>
      </c>
      <c r="C181" s="162" t="s">
        <v>67</v>
      </c>
      <c r="D181" s="115">
        <v>3500</v>
      </c>
      <c r="E181" s="115"/>
      <c r="F181" s="115"/>
      <c r="G181" s="115"/>
      <c r="H181" s="111">
        <f t="shared" si="7"/>
        <v>3500</v>
      </c>
      <c r="I181" s="117"/>
      <c r="J181" s="114"/>
      <c r="K181" s="179"/>
      <c r="L181" s="156"/>
      <c r="M181" s="156"/>
      <c r="N181" s="156"/>
      <c r="O181" s="114"/>
      <c r="P181" s="259"/>
    </row>
    <row r="182" spans="1:16" ht="14.25" customHeight="1">
      <c r="A182" s="238"/>
      <c r="B182" s="130">
        <v>3222</v>
      </c>
      <c r="C182" s="131" t="s">
        <v>129</v>
      </c>
      <c r="D182" s="118">
        <v>40000</v>
      </c>
      <c r="E182" s="118"/>
      <c r="F182" s="118"/>
      <c r="G182" s="118"/>
      <c r="H182" s="163">
        <f t="shared" si="7"/>
        <v>40000</v>
      </c>
      <c r="I182" s="112"/>
      <c r="J182" s="118"/>
      <c r="K182" s="163"/>
      <c r="L182" s="167"/>
      <c r="M182" s="167"/>
      <c r="N182" s="167"/>
      <c r="O182" s="118"/>
      <c r="P182" s="246"/>
    </row>
    <row r="183" spans="1:16" s="180" customFormat="1" ht="18" customHeight="1">
      <c r="A183" s="238" t="s">
        <v>187</v>
      </c>
      <c r="B183" s="132">
        <v>32224</v>
      </c>
      <c r="C183" s="164" t="s">
        <v>131</v>
      </c>
      <c r="D183" s="110">
        <v>60000</v>
      </c>
      <c r="E183" s="110"/>
      <c r="F183" s="110"/>
      <c r="G183" s="110"/>
      <c r="H183" s="111">
        <f t="shared" si="7"/>
        <v>60000</v>
      </c>
      <c r="I183" s="112"/>
      <c r="J183" s="110"/>
      <c r="K183" s="163"/>
      <c r="L183" s="167"/>
      <c r="M183" s="167"/>
      <c r="N183" s="167"/>
      <c r="O183" s="118"/>
      <c r="P183" s="246"/>
    </row>
    <row r="184" spans="1:16" s="180" customFormat="1" ht="18" customHeight="1">
      <c r="A184" s="238"/>
      <c r="B184" s="130">
        <v>3223</v>
      </c>
      <c r="C184" s="131" t="s">
        <v>69</v>
      </c>
      <c r="D184" s="118">
        <v>3000</v>
      </c>
      <c r="E184" s="118"/>
      <c r="F184" s="110"/>
      <c r="G184" s="110"/>
      <c r="H184" s="163">
        <f t="shared" si="7"/>
        <v>3000</v>
      </c>
      <c r="I184" s="112"/>
      <c r="J184" s="118"/>
      <c r="K184" s="163"/>
      <c r="L184" s="167"/>
      <c r="M184" s="167"/>
      <c r="N184" s="167"/>
      <c r="O184" s="118"/>
      <c r="P184" s="246"/>
    </row>
    <row r="185" spans="1:16" s="180" customFormat="1" ht="18" customHeight="1">
      <c r="A185" s="238" t="s">
        <v>188</v>
      </c>
      <c r="B185" s="132">
        <v>32231</v>
      </c>
      <c r="C185" s="164" t="s">
        <v>70</v>
      </c>
      <c r="D185" s="110">
        <v>3000</v>
      </c>
      <c r="E185" s="110"/>
      <c r="F185" s="110"/>
      <c r="G185" s="110"/>
      <c r="H185" s="111">
        <f t="shared" si="7"/>
        <v>3000</v>
      </c>
      <c r="I185" s="112"/>
      <c r="J185" s="118"/>
      <c r="K185" s="163"/>
      <c r="L185" s="167"/>
      <c r="M185" s="167"/>
      <c r="N185" s="167"/>
      <c r="O185" s="118"/>
      <c r="P185" s="246"/>
    </row>
    <row r="186" spans="1:16" s="180" customFormat="1" ht="18" customHeight="1">
      <c r="A186" s="238"/>
      <c r="B186" s="130">
        <v>3225</v>
      </c>
      <c r="C186" s="131" t="s">
        <v>75</v>
      </c>
      <c r="D186" s="118">
        <v>2000</v>
      </c>
      <c r="E186" s="118"/>
      <c r="F186" s="110"/>
      <c r="G186" s="110"/>
      <c r="H186" s="163">
        <f t="shared" si="7"/>
        <v>2000</v>
      </c>
      <c r="I186" s="112"/>
      <c r="J186" s="118"/>
      <c r="K186" s="163"/>
      <c r="L186" s="167"/>
      <c r="M186" s="167"/>
      <c r="N186" s="167"/>
      <c r="O186" s="118"/>
      <c r="P186" s="246"/>
    </row>
    <row r="187" spans="1:16" s="180" customFormat="1" ht="18" customHeight="1">
      <c r="A187" s="238" t="s">
        <v>189</v>
      </c>
      <c r="B187" s="132">
        <v>32251</v>
      </c>
      <c r="C187" s="164" t="s">
        <v>76</v>
      </c>
      <c r="D187" s="110">
        <v>2000</v>
      </c>
      <c r="E187" s="110"/>
      <c r="F187" s="110"/>
      <c r="G187" s="110"/>
      <c r="H187" s="111">
        <f t="shared" si="7"/>
        <v>2000</v>
      </c>
      <c r="I187" s="112"/>
      <c r="J187" s="118"/>
      <c r="K187" s="163"/>
      <c r="L187" s="167"/>
      <c r="M187" s="167"/>
      <c r="N187" s="167"/>
      <c r="O187" s="118"/>
      <c r="P187" s="246"/>
    </row>
    <row r="188" spans="1:16" s="180" customFormat="1" ht="26.25" customHeight="1">
      <c r="A188" s="238"/>
      <c r="B188" s="130">
        <v>3227</v>
      </c>
      <c r="C188" s="131" t="s">
        <v>77</v>
      </c>
      <c r="D188" s="118">
        <v>2000</v>
      </c>
      <c r="E188" s="118"/>
      <c r="F188" s="110"/>
      <c r="G188" s="110"/>
      <c r="H188" s="163">
        <f t="shared" si="7"/>
        <v>2000</v>
      </c>
      <c r="I188" s="112"/>
      <c r="J188" s="118"/>
      <c r="K188" s="163"/>
      <c r="L188" s="167"/>
      <c r="M188" s="167"/>
      <c r="N188" s="167"/>
      <c r="O188" s="118"/>
      <c r="P188" s="246"/>
    </row>
    <row r="189" spans="1:16" s="180" customFormat="1" ht="18" customHeight="1">
      <c r="A189" s="238" t="s">
        <v>190</v>
      </c>
      <c r="B189" s="132">
        <v>32271</v>
      </c>
      <c r="C189" s="164" t="s">
        <v>77</v>
      </c>
      <c r="D189" s="110">
        <v>2000</v>
      </c>
      <c r="E189" s="110"/>
      <c r="F189" s="110"/>
      <c r="G189" s="110"/>
      <c r="H189" s="111">
        <f t="shared" si="7"/>
        <v>2000</v>
      </c>
      <c r="I189" s="112"/>
      <c r="J189" s="118"/>
      <c r="K189" s="163"/>
      <c r="L189" s="167"/>
      <c r="M189" s="167"/>
      <c r="N189" s="167"/>
      <c r="O189" s="118"/>
      <c r="P189" s="246"/>
    </row>
    <row r="190" spans="1:16" s="180" customFormat="1" ht="18" customHeight="1">
      <c r="A190" s="238"/>
      <c r="B190" s="130">
        <v>323</v>
      </c>
      <c r="C190" s="131" t="s">
        <v>23</v>
      </c>
      <c r="D190" s="118">
        <v>5000</v>
      </c>
      <c r="E190" s="118"/>
      <c r="F190" s="110"/>
      <c r="G190" s="110"/>
      <c r="H190" s="163">
        <f t="shared" si="7"/>
        <v>5000</v>
      </c>
      <c r="I190" s="112"/>
      <c r="J190" s="118"/>
      <c r="K190" s="163"/>
      <c r="L190" s="167"/>
      <c r="M190" s="167"/>
      <c r="N190" s="167"/>
      <c r="O190" s="118"/>
      <c r="P190" s="246"/>
    </row>
    <row r="191" spans="1:16" s="180" customFormat="1" ht="18" customHeight="1">
      <c r="A191" s="238"/>
      <c r="B191" s="130">
        <v>3236</v>
      </c>
      <c r="C191" s="131" t="s">
        <v>135</v>
      </c>
      <c r="D191" s="118">
        <v>5000</v>
      </c>
      <c r="E191" s="118"/>
      <c r="F191" s="110"/>
      <c r="G191" s="110"/>
      <c r="H191" s="163">
        <f t="shared" si="7"/>
        <v>5000</v>
      </c>
      <c r="I191" s="112"/>
      <c r="J191" s="118"/>
      <c r="K191" s="163"/>
      <c r="L191" s="167"/>
      <c r="M191" s="167"/>
      <c r="N191" s="167"/>
      <c r="O191" s="118"/>
      <c r="P191" s="246"/>
    </row>
    <row r="192" spans="1:16" s="180" customFormat="1" ht="24.75" customHeight="1">
      <c r="A192" s="238" t="s">
        <v>191</v>
      </c>
      <c r="B192" s="132">
        <v>32361</v>
      </c>
      <c r="C192" s="164" t="s">
        <v>93</v>
      </c>
      <c r="D192" s="110">
        <v>2000</v>
      </c>
      <c r="E192" s="110"/>
      <c r="F192" s="110"/>
      <c r="G192" s="110"/>
      <c r="H192" s="111">
        <f t="shared" si="7"/>
        <v>2000</v>
      </c>
      <c r="I192" s="112"/>
      <c r="J192" s="118"/>
      <c r="K192" s="163"/>
      <c r="L192" s="167"/>
      <c r="M192" s="167"/>
      <c r="N192" s="167"/>
      <c r="O192" s="118"/>
      <c r="P192" s="246"/>
    </row>
    <row r="193" spans="1:16" s="180" customFormat="1" ht="21.75" customHeight="1" thickBot="1">
      <c r="A193" s="247" t="s">
        <v>192</v>
      </c>
      <c r="B193" s="248">
        <v>32363</v>
      </c>
      <c r="C193" s="249" t="s">
        <v>138</v>
      </c>
      <c r="D193" s="217">
        <v>3000</v>
      </c>
      <c r="E193" s="217"/>
      <c r="F193" s="217"/>
      <c r="G193" s="217"/>
      <c r="H193" s="218">
        <v>3000</v>
      </c>
      <c r="I193" s="219"/>
      <c r="J193" s="228"/>
      <c r="K193" s="253"/>
      <c r="L193" s="252"/>
      <c r="M193" s="252"/>
      <c r="N193" s="252"/>
      <c r="O193" s="228"/>
      <c r="P193" s="250"/>
    </row>
    <row r="194" spans="1:16" s="348" customFormat="1" ht="78" customHeight="1">
      <c r="A194" s="343" t="s">
        <v>40</v>
      </c>
      <c r="B194" s="344" t="s">
        <v>41</v>
      </c>
      <c r="C194" s="345" t="s">
        <v>42</v>
      </c>
      <c r="D194" s="346" t="s">
        <v>236</v>
      </c>
      <c r="E194" s="346" t="s">
        <v>43</v>
      </c>
      <c r="F194" s="346" t="s">
        <v>44</v>
      </c>
      <c r="G194" s="346" t="s">
        <v>181</v>
      </c>
      <c r="H194" s="346" t="s">
        <v>12</v>
      </c>
      <c r="I194" s="346" t="s">
        <v>11</v>
      </c>
      <c r="J194" s="346" t="s">
        <v>13</v>
      </c>
      <c r="K194" s="346" t="s">
        <v>15</v>
      </c>
      <c r="L194" s="346" t="s">
        <v>46</v>
      </c>
      <c r="M194" s="346" t="s">
        <v>47</v>
      </c>
      <c r="N194" s="346" t="s">
        <v>48</v>
      </c>
      <c r="O194" s="346" t="s">
        <v>224</v>
      </c>
      <c r="P194" s="347" t="s">
        <v>225</v>
      </c>
    </row>
    <row r="195" spans="1:16" ht="14.25" customHeight="1">
      <c r="A195" s="254"/>
      <c r="B195" s="168"/>
      <c r="C195" s="169" t="s">
        <v>180</v>
      </c>
      <c r="D195" s="170"/>
      <c r="E195" s="170"/>
      <c r="F195" s="170"/>
      <c r="G195" s="170"/>
      <c r="H195" s="171"/>
      <c r="I195" s="172"/>
      <c r="J195" s="173"/>
      <c r="K195" s="171"/>
      <c r="L195" s="172"/>
      <c r="M195" s="172"/>
      <c r="N195" s="172"/>
      <c r="O195" s="173"/>
      <c r="P195" s="260"/>
    </row>
    <row r="196" spans="1:16" s="92" customFormat="1" ht="14.25" customHeight="1">
      <c r="A196" s="203"/>
      <c r="B196" s="103">
        <v>3</v>
      </c>
      <c r="C196" s="104" t="s">
        <v>49</v>
      </c>
      <c r="D196" s="88">
        <v>110000</v>
      </c>
      <c r="E196" s="89"/>
      <c r="F196" s="89"/>
      <c r="G196" s="89"/>
      <c r="H196" s="184"/>
      <c r="I196" s="183"/>
      <c r="J196" s="88">
        <v>110000</v>
      </c>
      <c r="K196" s="184"/>
      <c r="L196" s="183"/>
      <c r="M196" s="183"/>
      <c r="N196" s="183"/>
      <c r="O196" s="88">
        <v>110000</v>
      </c>
      <c r="P196" s="261">
        <v>110000</v>
      </c>
    </row>
    <row r="197" spans="1:16" s="92" customFormat="1" ht="14.25" customHeight="1">
      <c r="A197" s="203"/>
      <c r="B197" s="157">
        <v>32</v>
      </c>
      <c r="C197" s="174" t="s">
        <v>20</v>
      </c>
      <c r="D197" s="88">
        <v>110000</v>
      </c>
      <c r="E197" s="89"/>
      <c r="F197" s="89"/>
      <c r="G197" s="89"/>
      <c r="H197" s="184"/>
      <c r="I197" s="183"/>
      <c r="J197" s="88">
        <v>110000</v>
      </c>
      <c r="K197" s="184"/>
      <c r="L197" s="183"/>
      <c r="M197" s="183"/>
      <c r="N197" s="183"/>
      <c r="O197" s="88">
        <v>110000</v>
      </c>
      <c r="P197" s="204">
        <v>110000</v>
      </c>
    </row>
    <row r="198" spans="1:16" s="92" customFormat="1" ht="14.25" customHeight="1">
      <c r="A198" s="203"/>
      <c r="B198" s="175">
        <v>322</v>
      </c>
      <c r="C198" s="176" t="s">
        <v>22</v>
      </c>
      <c r="D198" s="88">
        <v>110000</v>
      </c>
      <c r="E198" s="89"/>
      <c r="F198" s="89"/>
      <c r="G198" s="89"/>
      <c r="H198" s="184"/>
      <c r="I198" s="183"/>
      <c r="J198" s="88">
        <v>110000</v>
      </c>
      <c r="K198" s="184"/>
      <c r="L198" s="183"/>
      <c r="M198" s="183"/>
      <c r="N198" s="183"/>
      <c r="O198" s="88"/>
      <c r="P198" s="262"/>
    </row>
    <row r="199" spans="1:16" s="92" customFormat="1" ht="14.25" customHeight="1">
      <c r="A199" s="203"/>
      <c r="B199" s="130">
        <v>3222</v>
      </c>
      <c r="C199" s="131" t="s">
        <v>129</v>
      </c>
      <c r="D199" s="88">
        <v>110000</v>
      </c>
      <c r="E199" s="89"/>
      <c r="F199" s="89"/>
      <c r="G199" s="89"/>
      <c r="H199" s="184"/>
      <c r="I199" s="183"/>
      <c r="J199" s="88">
        <v>110000</v>
      </c>
      <c r="K199" s="184"/>
      <c r="L199" s="183"/>
      <c r="M199" s="183"/>
      <c r="N199" s="183"/>
      <c r="O199" s="88"/>
      <c r="P199" s="262"/>
    </row>
    <row r="200" spans="1:16" s="92" customFormat="1" ht="14.25" customHeight="1">
      <c r="A200" s="231"/>
      <c r="B200" s="132">
        <v>32224</v>
      </c>
      <c r="C200" s="164" t="s">
        <v>131</v>
      </c>
      <c r="D200" s="89">
        <v>110000</v>
      </c>
      <c r="E200" s="193"/>
      <c r="F200" s="193"/>
      <c r="G200" s="193"/>
      <c r="H200" s="194"/>
      <c r="I200" s="195"/>
      <c r="J200" s="89">
        <v>110000</v>
      </c>
      <c r="K200" s="194"/>
      <c r="L200" s="195"/>
      <c r="M200" s="195"/>
      <c r="N200" s="195"/>
      <c r="O200" s="192"/>
      <c r="P200" s="262"/>
    </row>
    <row r="201" spans="1:16" ht="14.25" customHeight="1">
      <c r="A201" s="254"/>
      <c r="B201" s="168"/>
      <c r="C201" s="169" t="s">
        <v>139</v>
      </c>
      <c r="D201" s="170"/>
      <c r="E201" s="170"/>
      <c r="F201" s="170"/>
      <c r="G201" s="170"/>
      <c r="H201" s="181"/>
      <c r="I201" s="182"/>
      <c r="J201" s="173"/>
      <c r="K201" s="171"/>
      <c r="L201" s="172"/>
      <c r="M201" s="172"/>
      <c r="N201" s="172"/>
      <c r="O201" s="173"/>
      <c r="P201" s="277"/>
    </row>
    <row r="202" spans="1:16" ht="14.25" customHeight="1">
      <c r="A202" s="206"/>
      <c r="B202" s="97"/>
      <c r="C202" s="125" t="s">
        <v>140</v>
      </c>
      <c r="D202" s="127">
        <v>15000</v>
      </c>
      <c r="E202" s="155"/>
      <c r="F202" s="127"/>
      <c r="G202" s="127"/>
      <c r="H202" s="154"/>
      <c r="I202" s="155">
        <f>SUM(D202)</f>
        <v>15000</v>
      </c>
      <c r="J202" s="127"/>
      <c r="K202" s="154"/>
      <c r="L202" s="155"/>
      <c r="M202" s="155"/>
      <c r="N202" s="155"/>
      <c r="O202" s="127">
        <v>15000</v>
      </c>
      <c r="P202" s="263">
        <v>15000</v>
      </c>
    </row>
    <row r="203" spans="1:16" ht="14.25" customHeight="1">
      <c r="A203" s="203"/>
      <c r="B203" s="103">
        <v>3</v>
      </c>
      <c r="C203" s="104" t="s">
        <v>49</v>
      </c>
      <c r="D203" s="88">
        <v>14000</v>
      </c>
      <c r="E203" s="183"/>
      <c r="F203" s="88"/>
      <c r="G203" s="88"/>
      <c r="H203" s="184"/>
      <c r="I203" s="183">
        <f aca="true" t="shared" si="8" ref="I203:I223">SUM(D203)</f>
        <v>14000</v>
      </c>
      <c r="J203" s="88"/>
      <c r="K203" s="184"/>
      <c r="L203" s="183"/>
      <c r="M203" s="183"/>
      <c r="N203" s="183"/>
      <c r="O203" s="88"/>
      <c r="P203" s="264"/>
    </row>
    <row r="204" spans="1:16" ht="14.25" customHeight="1">
      <c r="A204" s="230"/>
      <c r="B204" s="122">
        <v>32</v>
      </c>
      <c r="C204" s="149" t="s">
        <v>20</v>
      </c>
      <c r="D204" s="88">
        <v>14000</v>
      </c>
      <c r="E204" s="183"/>
      <c r="F204" s="88"/>
      <c r="G204" s="88"/>
      <c r="H204" s="184"/>
      <c r="I204" s="183">
        <f t="shared" si="8"/>
        <v>14000</v>
      </c>
      <c r="J204" s="88"/>
      <c r="K204" s="184"/>
      <c r="L204" s="183"/>
      <c r="M204" s="183"/>
      <c r="N204" s="183"/>
      <c r="O204" s="88">
        <v>14000</v>
      </c>
      <c r="P204" s="264">
        <v>14000</v>
      </c>
    </row>
    <row r="205" spans="1:16" ht="14.25" customHeight="1">
      <c r="A205" s="230"/>
      <c r="B205" s="122">
        <v>322</v>
      </c>
      <c r="C205" s="149" t="s">
        <v>22</v>
      </c>
      <c r="D205" s="88">
        <v>12500</v>
      </c>
      <c r="E205" s="183"/>
      <c r="F205" s="88"/>
      <c r="G205" s="88"/>
      <c r="H205" s="184"/>
      <c r="I205" s="183">
        <f t="shared" si="8"/>
        <v>12500</v>
      </c>
      <c r="J205" s="88"/>
      <c r="K205" s="184"/>
      <c r="L205" s="183"/>
      <c r="M205" s="183"/>
      <c r="N205" s="183"/>
      <c r="O205" s="88"/>
      <c r="P205" s="264"/>
    </row>
    <row r="206" spans="1:16" ht="24" customHeight="1">
      <c r="A206" s="230"/>
      <c r="B206" s="122">
        <v>3221</v>
      </c>
      <c r="C206" s="123" t="s">
        <v>63</v>
      </c>
      <c r="D206" s="185">
        <v>2000</v>
      </c>
      <c r="E206" s="183"/>
      <c r="F206" s="88"/>
      <c r="G206" s="88"/>
      <c r="H206" s="184"/>
      <c r="I206" s="183">
        <f t="shared" si="8"/>
        <v>2000</v>
      </c>
      <c r="J206" s="88"/>
      <c r="K206" s="184"/>
      <c r="L206" s="183"/>
      <c r="M206" s="183"/>
      <c r="N206" s="183"/>
      <c r="O206" s="88"/>
      <c r="P206" s="264"/>
    </row>
    <row r="207" spans="1:16" ht="14.25" customHeight="1">
      <c r="A207" s="230" t="s">
        <v>193</v>
      </c>
      <c r="B207" s="121">
        <v>32211</v>
      </c>
      <c r="C207" s="186" t="s">
        <v>64</v>
      </c>
      <c r="D207" s="89">
        <v>500</v>
      </c>
      <c r="E207" s="91"/>
      <c r="F207" s="88"/>
      <c r="G207" s="88"/>
      <c r="H207" s="184"/>
      <c r="I207" s="183">
        <f t="shared" si="8"/>
        <v>500</v>
      </c>
      <c r="J207" s="88"/>
      <c r="K207" s="184"/>
      <c r="L207" s="183"/>
      <c r="M207" s="183"/>
      <c r="N207" s="183"/>
      <c r="O207" s="88"/>
      <c r="P207" s="264"/>
    </row>
    <row r="208" spans="1:16" ht="22.5" customHeight="1">
      <c r="A208" s="230" t="s">
        <v>194</v>
      </c>
      <c r="B208" s="121">
        <v>32214</v>
      </c>
      <c r="C208" s="187" t="s">
        <v>127</v>
      </c>
      <c r="D208" s="89">
        <v>1500</v>
      </c>
      <c r="E208" s="91"/>
      <c r="F208" s="88"/>
      <c r="G208" s="88"/>
      <c r="H208" s="184"/>
      <c r="I208" s="183">
        <f t="shared" si="8"/>
        <v>1500</v>
      </c>
      <c r="J208" s="88"/>
      <c r="K208" s="184"/>
      <c r="L208" s="183"/>
      <c r="M208" s="183"/>
      <c r="N208" s="183"/>
      <c r="O208" s="88"/>
      <c r="P208" s="264"/>
    </row>
    <row r="209" spans="1:16" ht="14.25" customHeight="1">
      <c r="A209" s="230"/>
      <c r="B209" s="122">
        <v>3222</v>
      </c>
      <c r="C209" s="149" t="s">
        <v>129</v>
      </c>
      <c r="D209" s="88">
        <v>5500</v>
      </c>
      <c r="E209" s="183"/>
      <c r="F209" s="88"/>
      <c r="G209" s="88"/>
      <c r="H209" s="184"/>
      <c r="I209" s="183">
        <f t="shared" si="8"/>
        <v>5500</v>
      </c>
      <c r="J209" s="88"/>
      <c r="K209" s="184"/>
      <c r="L209" s="183"/>
      <c r="M209" s="183"/>
      <c r="N209" s="183"/>
      <c r="O209" s="88"/>
      <c r="P209" s="264"/>
    </row>
    <row r="210" spans="1:16" ht="14.25" customHeight="1">
      <c r="A210" s="230" t="s">
        <v>195</v>
      </c>
      <c r="B210" s="121">
        <v>32224</v>
      </c>
      <c r="C210" s="186" t="s">
        <v>131</v>
      </c>
      <c r="D210" s="89">
        <v>5500</v>
      </c>
      <c r="E210" s="91"/>
      <c r="F210" s="88"/>
      <c r="G210" s="88"/>
      <c r="H210" s="184"/>
      <c r="I210" s="183">
        <f t="shared" si="8"/>
        <v>5500</v>
      </c>
      <c r="J210" s="88"/>
      <c r="K210" s="184"/>
      <c r="L210" s="183"/>
      <c r="M210" s="183"/>
      <c r="N210" s="183"/>
      <c r="O210" s="88"/>
      <c r="P210" s="264"/>
    </row>
    <row r="211" spans="1:16" ht="14.25" customHeight="1">
      <c r="A211" s="230"/>
      <c r="B211" s="122">
        <v>3225</v>
      </c>
      <c r="C211" s="149" t="s">
        <v>75</v>
      </c>
      <c r="D211" s="88">
        <v>5000</v>
      </c>
      <c r="E211" s="183"/>
      <c r="F211" s="88"/>
      <c r="G211" s="88"/>
      <c r="H211" s="184"/>
      <c r="I211" s="183">
        <v>5000</v>
      </c>
      <c r="J211" s="88"/>
      <c r="K211" s="184"/>
      <c r="L211" s="183"/>
      <c r="M211" s="183"/>
      <c r="N211" s="183"/>
      <c r="O211" s="88"/>
      <c r="P211" s="264"/>
    </row>
    <row r="212" spans="1:16" ht="14.25" customHeight="1">
      <c r="A212" s="258" t="s">
        <v>196</v>
      </c>
      <c r="B212" s="160">
        <v>32251</v>
      </c>
      <c r="C212" s="188" t="s">
        <v>76</v>
      </c>
      <c r="D212" s="89">
        <v>5000</v>
      </c>
      <c r="E212" s="91"/>
      <c r="F212" s="88"/>
      <c r="G212" s="88"/>
      <c r="H212" s="184"/>
      <c r="I212" s="183">
        <v>5000</v>
      </c>
      <c r="J212" s="88"/>
      <c r="K212" s="184"/>
      <c r="L212" s="183"/>
      <c r="M212" s="183"/>
      <c r="N212" s="183"/>
      <c r="O212" s="88"/>
      <c r="P212" s="264"/>
    </row>
    <row r="213" spans="1:16" ht="23.25" customHeight="1">
      <c r="A213" s="256"/>
      <c r="B213" s="175">
        <v>329</v>
      </c>
      <c r="C213" s="131" t="s">
        <v>99</v>
      </c>
      <c r="D213" s="118">
        <v>1500</v>
      </c>
      <c r="E213" s="167"/>
      <c r="F213" s="110"/>
      <c r="G213" s="110"/>
      <c r="H213" s="111"/>
      <c r="I213" s="183">
        <f t="shared" si="8"/>
        <v>1500</v>
      </c>
      <c r="J213" s="118"/>
      <c r="K213" s="163"/>
      <c r="L213" s="167"/>
      <c r="M213" s="167"/>
      <c r="N213" s="167"/>
      <c r="O213" s="118"/>
      <c r="P213" s="246"/>
    </row>
    <row r="214" spans="1:16" ht="23.25" customHeight="1">
      <c r="A214" s="256"/>
      <c r="B214" s="175">
        <v>3293</v>
      </c>
      <c r="C214" s="131" t="s">
        <v>226</v>
      </c>
      <c r="D214" s="118">
        <v>500</v>
      </c>
      <c r="E214" s="167"/>
      <c r="F214" s="110"/>
      <c r="G214" s="110"/>
      <c r="H214" s="111"/>
      <c r="I214" s="183">
        <v>500</v>
      </c>
      <c r="J214" s="118"/>
      <c r="K214" s="163"/>
      <c r="L214" s="167"/>
      <c r="M214" s="167"/>
      <c r="N214" s="167"/>
      <c r="O214" s="118"/>
      <c r="P214" s="246"/>
    </row>
    <row r="215" spans="1:16" ht="23.25" customHeight="1">
      <c r="A215" s="256"/>
      <c r="B215" s="175">
        <v>32931</v>
      </c>
      <c r="C215" s="131" t="s">
        <v>226</v>
      </c>
      <c r="D215" s="118">
        <v>500</v>
      </c>
      <c r="E215" s="167"/>
      <c r="F215" s="110"/>
      <c r="G215" s="110"/>
      <c r="H215" s="111"/>
      <c r="I215" s="183">
        <v>500</v>
      </c>
      <c r="J215" s="118"/>
      <c r="K215" s="163"/>
      <c r="L215" s="167"/>
      <c r="M215" s="167"/>
      <c r="N215" s="167"/>
      <c r="O215" s="118"/>
      <c r="P215" s="246"/>
    </row>
    <row r="216" spans="1:16" ht="21.75" customHeight="1">
      <c r="A216" s="238"/>
      <c r="B216" s="130">
        <v>3299</v>
      </c>
      <c r="C216" s="131" t="s">
        <v>99</v>
      </c>
      <c r="D216" s="118">
        <v>1000</v>
      </c>
      <c r="E216" s="167"/>
      <c r="F216" s="110"/>
      <c r="G216" s="110"/>
      <c r="H216" s="111"/>
      <c r="I216" s="183">
        <f t="shared" si="8"/>
        <v>1000</v>
      </c>
      <c r="J216" s="118"/>
      <c r="K216" s="163"/>
      <c r="L216" s="167"/>
      <c r="M216" s="167"/>
      <c r="N216" s="167"/>
      <c r="O216" s="118"/>
      <c r="P216" s="246"/>
    </row>
    <row r="217" spans="1:16" ht="13.5" customHeight="1">
      <c r="A217" s="238" t="s">
        <v>197</v>
      </c>
      <c r="B217" s="132">
        <v>32999</v>
      </c>
      <c r="C217" s="164" t="s">
        <v>99</v>
      </c>
      <c r="D217" s="110">
        <v>1000</v>
      </c>
      <c r="E217" s="112"/>
      <c r="F217" s="110"/>
      <c r="G217" s="110"/>
      <c r="H217" s="111"/>
      <c r="I217" s="183">
        <f t="shared" si="8"/>
        <v>1000</v>
      </c>
      <c r="J217" s="118"/>
      <c r="K217" s="163"/>
      <c r="L217" s="167"/>
      <c r="M217" s="167"/>
      <c r="N217" s="167"/>
      <c r="O217" s="118"/>
      <c r="P217" s="246"/>
    </row>
    <row r="218" spans="1:16" ht="19.5" customHeight="1">
      <c r="A218" s="238"/>
      <c r="B218" s="130">
        <v>4</v>
      </c>
      <c r="C218" s="131" t="s">
        <v>105</v>
      </c>
      <c r="D218" s="118">
        <v>1000</v>
      </c>
      <c r="E218" s="167"/>
      <c r="F218" s="110"/>
      <c r="G218" s="110"/>
      <c r="H218" s="111"/>
      <c r="I218" s="183">
        <f t="shared" si="8"/>
        <v>1000</v>
      </c>
      <c r="J218" s="118"/>
      <c r="K218" s="163"/>
      <c r="L218" s="167"/>
      <c r="M218" s="167"/>
      <c r="N218" s="167"/>
      <c r="O218" s="118">
        <v>1000</v>
      </c>
      <c r="P218" s="337">
        <v>1000</v>
      </c>
    </row>
    <row r="219" spans="1:16" ht="22.5" customHeight="1" thickBot="1">
      <c r="A219" s="238"/>
      <c r="B219" s="130">
        <v>42</v>
      </c>
      <c r="C219" s="131" t="s">
        <v>106</v>
      </c>
      <c r="D219" s="118">
        <v>1000</v>
      </c>
      <c r="E219" s="167"/>
      <c r="F219" s="110"/>
      <c r="G219" s="110"/>
      <c r="H219" s="111"/>
      <c r="I219" s="183">
        <f t="shared" si="8"/>
        <v>1000</v>
      </c>
      <c r="J219" s="118"/>
      <c r="K219" s="163"/>
      <c r="L219" s="167"/>
      <c r="M219" s="167"/>
      <c r="N219" s="167"/>
      <c r="O219" s="118">
        <v>1000</v>
      </c>
      <c r="P219" s="337">
        <v>1000</v>
      </c>
    </row>
    <row r="220" spans="1:16" s="348" customFormat="1" ht="68.25" customHeight="1">
      <c r="A220" s="343" t="s">
        <v>40</v>
      </c>
      <c r="B220" s="344" t="s">
        <v>41</v>
      </c>
      <c r="C220" s="345" t="s">
        <v>42</v>
      </c>
      <c r="D220" s="346" t="s">
        <v>236</v>
      </c>
      <c r="E220" s="346" t="s">
        <v>43</v>
      </c>
      <c r="F220" s="346" t="s">
        <v>44</v>
      </c>
      <c r="G220" s="346" t="s">
        <v>45</v>
      </c>
      <c r="H220" s="346" t="s">
        <v>12</v>
      </c>
      <c r="I220" s="346" t="s">
        <v>11</v>
      </c>
      <c r="J220" s="346" t="s">
        <v>13</v>
      </c>
      <c r="K220" s="346" t="s">
        <v>15</v>
      </c>
      <c r="L220" s="346" t="s">
        <v>46</v>
      </c>
      <c r="M220" s="346" t="s">
        <v>47</v>
      </c>
      <c r="N220" s="346" t="s">
        <v>48</v>
      </c>
      <c r="O220" s="346" t="s">
        <v>224</v>
      </c>
      <c r="P220" s="347" t="s">
        <v>225</v>
      </c>
    </row>
    <row r="221" spans="1:16" ht="14.25" customHeight="1">
      <c r="A221" s="238"/>
      <c r="B221" s="130">
        <v>424</v>
      </c>
      <c r="C221" s="131" t="s">
        <v>107</v>
      </c>
      <c r="D221" s="118">
        <v>1000</v>
      </c>
      <c r="E221" s="167"/>
      <c r="F221" s="110"/>
      <c r="G221" s="110"/>
      <c r="H221" s="111"/>
      <c r="I221" s="183">
        <f t="shared" si="8"/>
        <v>1000</v>
      </c>
      <c r="J221" s="118"/>
      <c r="K221" s="163"/>
      <c r="L221" s="167"/>
      <c r="M221" s="167"/>
      <c r="N221" s="167"/>
      <c r="O221" s="118"/>
      <c r="P221" s="246"/>
    </row>
    <row r="222" spans="1:16" ht="14.25" customHeight="1" thickBot="1">
      <c r="A222" s="368"/>
      <c r="B222" s="130">
        <v>4241</v>
      </c>
      <c r="C222" s="176" t="s">
        <v>107</v>
      </c>
      <c r="D222" s="142">
        <v>1000</v>
      </c>
      <c r="E222" s="118"/>
      <c r="F222" s="110"/>
      <c r="G222" s="110"/>
      <c r="H222" s="144"/>
      <c r="I222" s="369">
        <f t="shared" si="8"/>
        <v>1000</v>
      </c>
      <c r="J222" s="142"/>
      <c r="K222" s="118"/>
      <c r="L222" s="252"/>
      <c r="M222" s="252"/>
      <c r="N222" s="252"/>
      <c r="O222" s="142"/>
      <c r="P222" s="257"/>
    </row>
    <row r="223" spans="1:16" ht="16.5" customHeight="1">
      <c r="A223" s="238" t="s">
        <v>198</v>
      </c>
      <c r="B223" s="160">
        <v>42411</v>
      </c>
      <c r="C223" s="162" t="s">
        <v>107</v>
      </c>
      <c r="D223" s="110">
        <v>1000</v>
      </c>
      <c r="E223" s="117"/>
      <c r="F223" s="115"/>
      <c r="G223" s="115"/>
      <c r="H223" s="110"/>
      <c r="I223" s="88">
        <f t="shared" si="8"/>
        <v>1000</v>
      </c>
      <c r="J223" s="118"/>
      <c r="K223" s="179"/>
      <c r="L223" s="167"/>
      <c r="M223" s="167"/>
      <c r="N223" s="167"/>
      <c r="O223" s="118"/>
      <c r="P223" s="296"/>
    </row>
    <row r="224" spans="1:16" ht="14.25" customHeight="1">
      <c r="A224" s="206"/>
      <c r="B224" s="97"/>
      <c r="C224" s="98" t="s">
        <v>145</v>
      </c>
      <c r="D224" s="154">
        <v>5000</v>
      </c>
      <c r="E224" s="154"/>
      <c r="F224" s="127"/>
      <c r="G224" s="127"/>
      <c r="H224" s="154">
        <v>5000</v>
      </c>
      <c r="I224" s="129"/>
      <c r="J224" s="127"/>
      <c r="K224" s="154"/>
      <c r="L224" s="155"/>
      <c r="M224" s="155"/>
      <c r="N224" s="155"/>
      <c r="O224" s="127">
        <v>5000</v>
      </c>
      <c r="P224" s="263">
        <v>5000</v>
      </c>
    </row>
    <row r="225" spans="1:16" ht="14.25" customHeight="1">
      <c r="A225" s="203"/>
      <c r="B225" s="86">
        <v>3</v>
      </c>
      <c r="C225" s="104" t="s">
        <v>49</v>
      </c>
      <c r="D225" s="184">
        <v>5000</v>
      </c>
      <c r="E225" s="184"/>
      <c r="F225" s="88"/>
      <c r="G225" s="88"/>
      <c r="H225" s="184">
        <v>5000</v>
      </c>
      <c r="I225" s="91"/>
      <c r="J225" s="88"/>
      <c r="K225" s="184"/>
      <c r="L225" s="183"/>
      <c r="M225" s="183"/>
      <c r="N225" s="183"/>
      <c r="O225" s="184"/>
      <c r="P225" s="264"/>
    </row>
    <row r="226" spans="1:16" ht="13.5" customHeight="1">
      <c r="A226" s="245"/>
      <c r="B226" s="157">
        <v>32</v>
      </c>
      <c r="C226" s="174" t="s">
        <v>20</v>
      </c>
      <c r="D226" s="111">
        <v>5000</v>
      </c>
      <c r="E226" s="111"/>
      <c r="F226" s="110"/>
      <c r="G226" s="110"/>
      <c r="H226" s="111">
        <v>5000</v>
      </c>
      <c r="I226" s="112"/>
      <c r="J226" s="118"/>
      <c r="K226" s="163"/>
      <c r="L226" s="167"/>
      <c r="M226" s="167"/>
      <c r="N226" s="167"/>
      <c r="O226" s="118">
        <v>5000</v>
      </c>
      <c r="P226" s="337">
        <v>5000</v>
      </c>
    </row>
    <row r="227" spans="1:16" ht="19.5" customHeight="1">
      <c r="A227" s="233"/>
      <c r="B227" s="130">
        <v>321</v>
      </c>
      <c r="C227" s="189" t="s">
        <v>21</v>
      </c>
      <c r="D227" s="163">
        <v>400</v>
      </c>
      <c r="E227" s="163"/>
      <c r="F227" s="110"/>
      <c r="G227" s="110"/>
      <c r="H227" s="163">
        <v>400</v>
      </c>
      <c r="I227" s="112"/>
      <c r="J227" s="118"/>
      <c r="K227" s="163"/>
      <c r="L227" s="167"/>
      <c r="M227" s="167"/>
      <c r="N227" s="167"/>
      <c r="O227" s="118"/>
      <c r="P227" s="246"/>
    </row>
    <row r="228" spans="1:16" ht="14.25" customHeight="1">
      <c r="A228" s="265"/>
      <c r="B228" s="175">
        <v>3211</v>
      </c>
      <c r="C228" s="196" t="s">
        <v>57</v>
      </c>
      <c r="D228" s="163">
        <v>400</v>
      </c>
      <c r="E228" s="163"/>
      <c r="F228" s="118"/>
      <c r="G228" s="118"/>
      <c r="H228" s="163">
        <v>400</v>
      </c>
      <c r="I228" s="112"/>
      <c r="J228" s="118"/>
      <c r="K228" s="163"/>
      <c r="L228" s="167"/>
      <c r="M228" s="167"/>
      <c r="N228" s="167"/>
      <c r="O228" s="118"/>
      <c r="P228" s="246"/>
    </row>
    <row r="229" spans="1:16" ht="14.25" customHeight="1">
      <c r="A229" s="265" t="s">
        <v>199</v>
      </c>
      <c r="B229" s="86">
        <v>32111</v>
      </c>
      <c r="C229" s="109" t="s">
        <v>58</v>
      </c>
      <c r="D229" s="111">
        <v>400</v>
      </c>
      <c r="E229" s="111"/>
      <c r="F229" s="110"/>
      <c r="G229" s="110"/>
      <c r="H229" s="111">
        <v>400</v>
      </c>
      <c r="I229" s="112"/>
      <c r="J229" s="118"/>
      <c r="K229" s="163"/>
      <c r="L229" s="167"/>
      <c r="M229" s="167"/>
      <c r="N229" s="167"/>
      <c r="O229" s="118"/>
      <c r="P229" s="246"/>
    </row>
    <row r="230" spans="1:16" ht="14.25" customHeight="1">
      <c r="A230" s="233"/>
      <c r="B230" s="130">
        <v>323</v>
      </c>
      <c r="C230" s="131" t="s">
        <v>23</v>
      </c>
      <c r="D230" s="163">
        <v>4600</v>
      </c>
      <c r="E230" s="163"/>
      <c r="F230" s="110"/>
      <c r="G230" s="110"/>
      <c r="H230" s="163">
        <v>4600</v>
      </c>
      <c r="I230" s="112"/>
      <c r="J230" s="118"/>
      <c r="K230" s="163"/>
      <c r="L230" s="167"/>
      <c r="M230" s="167"/>
      <c r="N230" s="167"/>
      <c r="O230" s="118"/>
      <c r="P230" s="246"/>
    </row>
    <row r="231" spans="1:16" ht="14.25" customHeight="1">
      <c r="A231" s="238"/>
      <c r="B231" s="130">
        <v>3231</v>
      </c>
      <c r="C231" s="133" t="s">
        <v>148</v>
      </c>
      <c r="D231" s="163">
        <v>4600</v>
      </c>
      <c r="E231" s="163"/>
      <c r="F231" s="118"/>
      <c r="G231" s="118"/>
      <c r="H231" s="163">
        <v>4600</v>
      </c>
      <c r="I231" s="112"/>
      <c r="J231" s="118"/>
      <c r="K231" s="163"/>
      <c r="L231" s="167"/>
      <c r="M231" s="167"/>
      <c r="N231" s="167"/>
      <c r="O231" s="118"/>
      <c r="P231" s="246"/>
    </row>
    <row r="232" spans="1:16" ht="14.25" customHeight="1">
      <c r="A232" s="238" t="s">
        <v>200</v>
      </c>
      <c r="B232" s="132">
        <v>32319</v>
      </c>
      <c r="C232" s="164" t="s">
        <v>122</v>
      </c>
      <c r="D232" s="111">
        <v>4600</v>
      </c>
      <c r="E232" s="111"/>
      <c r="F232" s="110"/>
      <c r="G232" s="110"/>
      <c r="H232" s="111">
        <v>4600</v>
      </c>
      <c r="I232" s="112"/>
      <c r="J232" s="118"/>
      <c r="K232" s="163"/>
      <c r="L232" s="167"/>
      <c r="M232" s="167"/>
      <c r="N232" s="167"/>
      <c r="O232" s="118"/>
      <c r="P232" s="246"/>
    </row>
    <row r="233" spans="1:16" ht="14.25" customHeight="1">
      <c r="A233" s="206"/>
      <c r="B233" s="97"/>
      <c r="C233" s="98" t="s">
        <v>151</v>
      </c>
      <c r="D233" s="127">
        <v>1000</v>
      </c>
      <c r="E233" s="127"/>
      <c r="F233" s="126"/>
      <c r="G233" s="126"/>
      <c r="H233" s="154"/>
      <c r="I233" s="155"/>
      <c r="J233" s="127"/>
      <c r="K233" s="127">
        <v>1000</v>
      </c>
      <c r="L233" s="155"/>
      <c r="M233" s="155"/>
      <c r="N233" s="155"/>
      <c r="O233" s="127">
        <v>1000</v>
      </c>
      <c r="P233" s="263">
        <v>1000</v>
      </c>
    </row>
    <row r="234" spans="1:16" ht="21" customHeight="1">
      <c r="A234" s="233"/>
      <c r="B234" s="130">
        <v>4</v>
      </c>
      <c r="C234" s="131" t="s">
        <v>105</v>
      </c>
      <c r="D234" s="88">
        <v>1000</v>
      </c>
      <c r="E234" s="88"/>
      <c r="F234" s="89"/>
      <c r="G234" s="89"/>
      <c r="H234" s="184"/>
      <c r="I234" s="183"/>
      <c r="J234" s="88"/>
      <c r="K234" s="88">
        <v>1000</v>
      </c>
      <c r="L234" s="183"/>
      <c r="M234" s="183"/>
      <c r="N234" s="183"/>
      <c r="O234" s="88"/>
      <c r="P234" s="204"/>
    </row>
    <row r="235" spans="1:16" ht="21" customHeight="1">
      <c r="A235" s="233"/>
      <c r="B235" s="130">
        <v>42</v>
      </c>
      <c r="C235" s="131" t="s">
        <v>106</v>
      </c>
      <c r="D235" s="110">
        <v>1000</v>
      </c>
      <c r="E235" s="110"/>
      <c r="F235" s="110"/>
      <c r="G235" s="110"/>
      <c r="H235" s="163"/>
      <c r="I235" s="167"/>
      <c r="J235" s="118"/>
      <c r="K235" s="110">
        <v>1000</v>
      </c>
      <c r="L235" s="167"/>
      <c r="M235" s="167"/>
      <c r="N235" s="167"/>
      <c r="O235" s="118">
        <v>1000</v>
      </c>
      <c r="P235" s="337">
        <v>1000</v>
      </c>
    </row>
    <row r="236" spans="1:16" ht="14.25" customHeight="1">
      <c r="A236" s="233"/>
      <c r="B236" s="130">
        <v>424</v>
      </c>
      <c r="C236" s="133" t="s">
        <v>107</v>
      </c>
      <c r="D236" s="110">
        <v>1000</v>
      </c>
      <c r="E236" s="110"/>
      <c r="F236" s="110"/>
      <c r="G236" s="110"/>
      <c r="H236" s="163"/>
      <c r="I236" s="167"/>
      <c r="J236" s="118"/>
      <c r="K236" s="110">
        <v>1000</v>
      </c>
      <c r="L236" s="167"/>
      <c r="M236" s="167"/>
      <c r="N236" s="167"/>
      <c r="O236" s="118"/>
      <c r="P236" s="246"/>
    </row>
    <row r="237" spans="1:16" s="92" customFormat="1" ht="14.25" customHeight="1">
      <c r="A237" s="238"/>
      <c r="B237" s="132">
        <v>4241</v>
      </c>
      <c r="C237" s="162" t="s">
        <v>107</v>
      </c>
      <c r="D237" s="110">
        <v>1000</v>
      </c>
      <c r="E237" s="110"/>
      <c r="F237" s="110"/>
      <c r="G237" s="110"/>
      <c r="H237" s="163"/>
      <c r="I237" s="167"/>
      <c r="J237" s="118"/>
      <c r="K237" s="110">
        <v>1000</v>
      </c>
      <c r="L237" s="167"/>
      <c r="M237" s="167"/>
      <c r="N237" s="167"/>
      <c r="O237" s="118"/>
      <c r="P237" s="246"/>
    </row>
    <row r="238" spans="1:16" ht="14.25" customHeight="1">
      <c r="A238" s="238" t="s">
        <v>201</v>
      </c>
      <c r="B238" s="132">
        <v>42411</v>
      </c>
      <c r="C238" s="162" t="s">
        <v>107</v>
      </c>
      <c r="D238" s="110">
        <v>1000</v>
      </c>
      <c r="E238" s="110"/>
      <c r="F238" s="110"/>
      <c r="G238" s="110"/>
      <c r="H238" s="163"/>
      <c r="I238" s="190"/>
      <c r="J238" s="191"/>
      <c r="K238" s="197">
        <v>1000</v>
      </c>
      <c r="L238" s="167"/>
      <c r="M238" s="167"/>
      <c r="N238" s="167"/>
      <c r="O238" s="118"/>
      <c r="P238" s="266"/>
    </row>
    <row r="239" spans="1:16" ht="14.25" customHeight="1" thickBot="1">
      <c r="A239" s="267"/>
      <c r="B239" s="268"/>
      <c r="C239" s="269" t="s">
        <v>153</v>
      </c>
      <c r="D239" s="270">
        <f>SUM(D17+D31+D96+D110+D132+D138+D150+D175+D196+D202+D224+D233)</f>
        <v>5331124</v>
      </c>
      <c r="E239" s="270">
        <f>SUM(E17)</f>
        <v>4032000</v>
      </c>
      <c r="F239" s="270">
        <f>SUM(F31+F96)</f>
        <v>771224</v>
      </c>
      <c r="G239" s="270">
        <f>SUM(G110+G132+G138)</f>
        <v>250000</v>
      </c>
      <c r="H239" s="271">
        <f>SUM(H175+H224)</f>
        <v>65000</v>
      </c>
      <c r="I239" s="272">
        <f>SUM(I202)</f>
        <v>15000</v>
      </c>
      <c r="J239" s="273">
        <f>SUM(J150+J196)</f>
        <v>196900</v>
      </c>
      <c r="K239" s="274">
        <v>1000</v>
      </c>
      <c r="L239" s="275"/>
      <c r="M239" s="275"/>
      <c r="N239" s="275"/>
      <c r="O239" s="270">
        <f>SUM(O17+O96+O31+O110+O132+O138+O150+O175+O196+O202+O224+O233)</f>
        <v>5331124</v>
      </c>
      <c r="P239" s="276">
        <f>SUM(P17+P31+P96+P110+P132+P138+P150+P175+P196+P202+P224+P233)</f>
        <v>5331124</v>
      </c>
    </row>
    <row r="240" ht="15.75" customHeight="1">
      <c r="A240" s="54" t="s">
        <v>237</v>
      </c>
    </row>
    <row r="241" spans="1:2" ht="15.75" customHeight="1">
      <c r="A241" s="58" t="s">
        <v>238</v>
      </c>
      <c r="B241" s="342" t="s">
        <v>239</v>
      </c>
    </row>
    <row r="242" spans="1:2" ht="15.75" customHeight="1">
      <c r="A242" s="342" t="s">
        <v>240</v>
      </c>
      <c r="B242" s="342" t="s">
        <v>241</v>
      </c>
    </row>
    <row r="243" spans="1:11" s="92" customFormat="1" ht="14.25" customHeight="1">
      <c r="A243" s="58"/>
      <c r="B243" s="58"/>
      <c r="C243" s="370" t="s">
        <v>221</v>
      </c>
      <c r="D243" s="54"/>
      <c r="E243" s="54"/>
      <c r="F243" s="54"/>
      <c r="I243" s="54"/>
      <c r="J243" s="54"/>
      <c r="K243" s="92" t="s">
        <v>242</v>
      </c>
    </row>
    <row r="244" spans="3:11" ht="15" customHeight="1">
      <c r="C244" s="370" t="s">
        <v>222</v>
      </c>
      <c r="K244" s="54" t="s">
        <v>243</v>
      </c>
    </row>
    <row r="245" ht="33" customHeight="1"/>
    <row r="246" ht="29.25" customHeight="1"/>
    <row r="247" ht="15" customHeight="1"/>
    <row r="248" spans="1:16" s="92" customFormat="1" ht="33" customHeight="1">
      <c r="A248" s="58"/>
      <c r="B248" s="58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</row>
    <row r="249" ht="32.25" customHeight="1"/>
    <row r="250" ht="15" customHeight="1"/>
    <row r="251" ht="28.5" customHeight="1"/>
    <row r="252" ht="14.25" customHeight="1"/>
    <row r="253" ht="29.25" customHeight="1"/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37">
      <selection activeCell="F41" sqref="F41"/>
    </sheetView>
  </sheetViews>
  <sheetFormatPr defaultColWidth="11.421875" defaultRowHeight="12.75"/>
  <cols>
    <col min="1" max="1" width="47.00390625" style="8" customWidth="1"/>
    <col min="2" max="2" width="13.8515625" style="8" customWidth="1"/>
    <col min="3" max="3" width="12.57421875" style="8" customWidth="1"/>
    <col min="4" max="4" width="12.7109375" style="8" customWidth="1"/>
    <col min="5" max="5" width="15.00390625" style="8" customWidth="1"/>
    <col min="6" max="6" width="11.00390625" style="23" customWidth="1"/>
    <col min="7" max="7" width="10.7109375" style="1" customWidth="1"/>
    <col min="8" max="8" width="10.421875" style="1" customWidth="1"/>
    <col min="9" max="9" width="17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403" t="s">
        <v>7</v>
      </c>
      <c r="B1" s="403"/>
      <c r="C1" s="403"/>
      <c r="D1" s="403"/>
      <c r="E1" s="403"/>
      <c r="F1" s="403"/>
      <c r="G1" s="403"/>
      <c r="H1" s="403"/>
      <c r="I1" s="280"/>
    </row>
    <row r="2" spans="1:9" s="2" customFormat="1" ht="13.5" thickBot="1">
      <c r="A2" s="281"/>
      <c r="H2" s="6" t="s">
        <v>8</v>
      </c>
      <c r="I2" s="6"/>
    </row>
    <row r="3" spans="1:9" s="2" customFormat="1" ht="13.5" thickBot="1">
      <c r="A3" s="39" t="s">
        <v>9</v>
      </c>
      <c r="B3" s="404" t="s">
        <v>29</v>
      </c>
      <c r="C3" s="405"/>
      <c r="D3" s="405"/>
      <c r="E3" s="406"/>
      <c r="F3" s="406"/>
      <c r="G3" s="406"/>
      <c r="H3" s="407"/>
      <c r="I3" s="282"/>
    </row>
    <row r="4" spans="1:9" s="2" customFormat="1" ht="75.75" customHeight="1" thickBot="1">
      <c r="A4" s="283" t="s">
        <v>10</v>
      </c>
      <c r="B4" s="284" t="s">
        <v>43</v>
      </c>
      <c r="C4" s="285" t="s">
        <v>44</v>
      </c>
      <c r="D4" s="286" t="s">
        <v>203</v>
      </c>
      <c r="E4" s="286" t="s">
        <v>12</v>
      </c>
      <c r="F4" s="286" t="s">
        <v>204</v>
      </c>
      <c r="G4" s="286" t="s">
        <v>205</v>
      </c>
      <c r="H4" s="287" t="s">
        <v>206</v>
      </c>
      <c r="I4" s="288"/>
    </row>
    <row r="5" spans="1:9" s="2" customFormat="1" ht="25.5" customHeight="1">
      <c r="A5" s="289" t="s">
        <v>207</v>
      </c>
      <c r="B5" s="290">
        <v>4032000</v>
      </c>
      <c r="C5" s="290"/>
      <c r="D5" s="290"/>
      <c r="E5" s="291"/>
      <c r="F5" s="291"/>
      <c r="G5" s="291"/>
      <c r="H5" s="292"/>
      <c r="I5" s="293"/>
    </row>
    <row r="6" spans="1:9" s="2" customFormat="1" ht="25.5" customHeight="1">
      <c r="A6" s="289" t="s">
        <v>208</v>
      </c>
      <c r="B6" s="290"/>
      <c r="C6" s="290">
        <v>711224</v>
      </c>
      <c r="D6" s="290"/>
      <c r="E6" s="291"/>
      <c r="F6" s="291"/>
      <c r="G6" s="291"/>
      <c r="H6" s="292"/>
      <c r="I6" s="293"/>
    </row>
    <row r="7" spans="1:9" s="2" customFormat="1" ht="24" customHeight="1">
      <c r="A7" s="289" t="s">
        <v>209</v>
      </c>
      <c r="B7" s="294"/>
      <c r="C7" s="294">
        <v>60000</v>
      </c>
      <c r="D7" s="294"/>
      <c r="E7" s="295"/>
      <c r="F7" s="295"/>
      <c r="G7" s="295"/>
      <c r="H7" s="296"/>
      <c r="I7" s="293"/>
    </row>
    <row r="8" spans="1:9" s="2" customFormat="1" ht="21.75" customHeight="1">
      <c r="A8" s="289" t="s">
        <v>210</v>
      </c>
      <c r="B8" s="294"/>
      <c r="C8" s="294"/>
      <c r="D8" s="295">
        <v>204700</v>
      </c>
      <c r="E8" s="295"/>
      <c r="F8" s="295"/>
      <c r="G8" s="295"/>
      <c r="H8" s="296"/>
      <c r="I8" s="293"/>
    </row>
    <row r="9" spans="1:9" s="2" customFormat="1" ht="25.5" customHeight="1">
      <c r="A9" s="289" t="s">
        <v>211</v>
      </c>
      <c r="B9" s="297"/>
      <c r="C9" s="297"/>
      <c r="D9" s="298">
        <v>25000</v>
      </c>
      <c r="E9" s="298"/>
      <c r="F9" s="298"/>
      <c r="G9" s="298"/>
      <c r="H9" s="299"/>
      <c r="I9" s="293"/>
    </row>
    <row r="10" spans="1:9" s="2" customFormat="1" ht="24.75" customHeight="1">
      <c r="A10" s="289" t="s">
        <v>212</v>
      </c>
      <c r="B10" s="300"/>
      <c r="C10" s="294"/>
      <c r="D10" s="295">
        <v>20300</v>
      </c>
      <c r="E10" s="295"/>
      <c r="F10" s="295"/>
      <c r="G10" s="295"/>
      <c r="H10" s="296"/>
      <c r="I10" s="293"/>
    </row>
    <row r="11" spans="1:9" s="2" customFormat="1" ht="18" customHeight="1">
      <c r="A11" s="301" t="s">
        <v>213</v>
      </c>
      <c r="B11" s="294"/>
      <c r="C11" s="294"/>
      <c r="D11" s="294"/>
      <c r="E11" s="295">
        <v>60000</v>
      </c>
      <c r="F11" s="295"/>
      <c r="G11" s="295"/>
      <c r="H11" s="296"/>
      <c r="I11" s="293"/>
    </row>
    <row r="12" spans="1:9" s="2" customFormat="1" ht="46.5" customHeight="1">
      <c r="A12" s="301" t="s">
        <v>219</v>
      </c>
      <c r="B12" s="294"/>
      <c r="C12" s="294"/>
      <c r="D12" s="294"/>
      <c r="E12" s="295"/>
      <c r="F12" s="295"/>
      <c r="G12" s="295">
        <v>110000</v>
      </c>
      <c r="H12" s="296"/>
      <c r="I12" s="293"/>
    </row>
    <row r="13" spans="1:9" s="2" customFormat="1" ht="36.75" customHeight="1">
      <c r="A13" s="301" t="s">
        <v>214</v>
      </c>
      <c r="B13" s="294"/>
      <c r="C13" s="294"/>
      <c r="D13" s="294"/>
      <c r="E13" s="295"/>
      <c r="F13" s="295"/>
      <c r="G13" s="295">
        <v>86900</v>
      </c>
      <c r="H13" s="296"/>
      <c r="I13" s="293"/>
    </row>
    <row r="14" spans="1:9" s="2" customFormat="1" ht="21.75" customHeight="1">
      <c r="A14" s="301" t="s">
        <v>215</v>
      </c>
      <c r="B14" s="290"/>
      <c r="C14" s="290"/>
      <c r="D14" s="290"/>
      <c r="E14" s="291">
        <v>5000</v>
      </c>
      <c r="F14" s="291"/>
      <c r="G14" s="291"/>
      <c r="H14" s="292"/>
      <c r="I14" s="293"/>
    </row>
    <row r="15" spans="1:9" s="304" customFormat="1" ht="12.75">
      <c r="A15" s="301" t="s">
        <v>216</v>
      </c>
      <c r="B15" s="111"/>
      <c r="C15" s="111"/>
      <c r="D15" s="111"/>
      <c r="E15" s="110"/>
      <c r="F15" s="110">
        <v>14950</v>
      </c>
      <c r="G15" s="110"/>
      <c r="H15" s="302"/>
      <c r="I15" s="303"/>
    </row>
    <row r="16" spans="1:9" s="304" customFormat="1" ht="12.75">
      <c r="A16" s="334" t="s">
        <v>220</v>
      </c>
      <c r="B16" s="144"/>
      <c r="C16" s="110"/>
      <c r="D16" s="116"/>
      <c r="E16" s="115"/>
      <c r="F16" s="115">
        <v>50</v>
      </c>
      <c r="G16" s="115"/>
      <c r="H16" s="335"/>
      <c r="I16" s="303"/>
    </row>
    <row r="17" spans="1:9" s="2" customFormat="1" ht="13.5" thickBot="1">
      <c r="A17" s="305" t="s">
        <v>217</v>
      </c>
      <c r="B17" s="306"/>
      <c r="C17" s="297"/>
      <c r="D17" s="290"/>
      <c r="E17" s="291"/>
      <c r="F17" s="291"/>
      <c r="G17" s="291"/>
      <c r="H17" s="292">
        <v>1000</v>
      </c>
      <c r="I17" s="293"/>
    </row>
    <row r="18" spans="1:9" s="2" customFormat="1" ht="18" customHeight="1" thickBot="1">
      <c r="A18" s="307" t="s">
        <v>14</v>
      </c>
      <c r="B18" s="308">
        <v>4032000</v>
      </c>
      <c r="C18" s="309">
        <f>SUM(C6:C7)</f>
        <v>771224</v>
      </c>
      <c r="D18" s="310">
        <f>SUM(D8:D10)</f>
        <v>250000</v>
      </c>
      <c r="E18" s="308">
        <f>SUM(E11:E14)</f>
        <v>65000</v>
      </c>
      <c r="F18" s="311">
        <f>SUM(F15:F16)</f>
        <v>15000</v>
      </c>
      <c r="G18" s="308">
        <f>SUM(G12:G13)</f>
        <v>196900</v>
      </c>
      <c r="H18" s="308">
        <f>SUM(H17)</f>
        <v>1000</v>
      </c>
      <c r="I18" s="293"/>
    </row>
    <row r="19" spans="1:9" s="2" customFormat="1" ht="16.5" customHeight="1" thickBot="1">
      <c r="A19" s="307" t="s">
        <v>30</v>
      </c>
      <c r="B19" s="400">
        <f>SUM(B18+C18+D18+E18+F18+G18+H18)</f>
        <v>5331124</v>
      </c>
      <c r="C19" s="401"/>
      <c r="D19" s="401"/>
      <c r="E19" s="401"/>
      <c r="F19" s="401"/>
      <c r="G19" s="401"/>
      <c r="H19" s="402"/>
      <c r="I19" s="312"/>
    </row>
    <row r="20" spans="1:7" ht="13.5" thickBot="1">
      <c r="A20" s="4"/>
      <c r="B20" s="4"/>
      <c r="C20" s="4"/>
      <c r="D20" s="4"/>
      <c r="E20" s="4"/>
      <c r="F20" s="5"/>
      <c r="G20" s="7"/>
    </row>
    <row r="21" spans="1:9" ht="24" customHeight="1" thickBot="1">
      <c r="A21" s="40" t="s">
        <v>9</v>
      </c>
      <c r="B21" s="404" t="s">
        <v>35</v>
      </c>
      <c r="C21" s="405"/>
      <c r="D21" s="405"/>
      <c r="E21" s="406"/>
      <c r="F21" s="406"/>
      <c r="G21" s="406"/>
      <c r="H21" s="407"/>
      <c r="I21" s="282"/>
    </row>
    <row r="22" spans="1:9" ht="86.25" customHeight="1" thickBot="1">
      <c r="A22" s="313" t="s">
        <v>10</v>
      </c>
      <c r="B22" s="284" t="s">
        <v>43</v>
      </c>
      <c r="C22" s="285" t="s">
        <v>44</v>
      </c>
      <c r="D22" s="286" t="s">
        <v>218</v>
      </c>
      <c r="E22" s="286" t="s">
        <v>12</v>
      </c>
      <c r="F22" s="286" t="s">
        <v>204</v>
      </c>
      <c r="G22" s="286" t="s">
        <v>205</v>
      </c>
      <c r="H22" s="287" t="s">
        <v>206</v>
      </c>
      <c r="I22" s="288"/>
    </row>
    <row r="23" spans="1:9" s="2" customFormat="1" ht="27" customHeight="1">
      <c r="A23" s="289" t="s">
        <v>207</v>
      </c>
      <c r="B23" s="290">
        <v>4032000</v>
      </c>
      <c r="C23" s="290"/>
      <c r="D23" s="290"/>
      <c r="E23" s="291"/>
      <c r="F23" s="291"/>
      <c r="G23" s="291"/>
      <c r="H23" s="292"/>
      <c r="I23" s="293"/>
    </row>
    <row r="24" spans="1:9" s="2" customFormat="1" ht="24" customHeight="1">
      <c r="A24" s="289" t="s">
        <v>208</v>
      </c>
      <c r="B24" s="290"/>
      <c r="C24" s="290">
        <v>711224</v>
      </c>
      <c r="D24" s="290"/>
      <c r="E24" s="291"/>
      <c r="F24" s="291"/>
      <c r="G24" s="291"/>
      <c r="H24" s="292"/>
      <c r="I24" s="293"/>
    </row>
    <row r="25" spans="1:9" s="2" customFormat="1" ht="24.75" customHeight="1">
      <c r="A25" s="289" t="s">
        <v>209</v>
      </c>
      <c r="B25" s="294"/>
      <c r="C25" s="294">
        <v>60000</v>
      </c>
      <c r="D25" s="294"/>
      <c r="E25" s="295"/>
      <c r="F25" s="295"/>
      <c r="G25" s="295"/>
      <c r="H25" s="296"/>
      <c r="I25" s="293"/>
    </row>
    <row r="26" spans="1:9" s="2" customFormat="1" ht="21.75" customHeight="1">
      <c r="A26" s="289" t="s">
        <v>210</v>
      </c>
      <c r="B26" s="294"/>
      <c r="C26" s="294"/>
      <c r="D26" s="295">
        <v>204700</v>
      </c>
      <c r="E26" s="295"/>
      <c r="F26" s="295"/>
      <c r="G26" s="295"/>
      <c r="H26" s="296"/>
      <c r="I26" s="293"/>
    </row>
    <row r="27" spans="1:9" s="2" customFormat="1" ht="23.25" customHeight="1">
      <c r="A27" s="289" t="s">
        <v>211</v>
      </c>
      <c r="B27" s="297"/>
      <c r="C27" s="297"/>
      <c r="D27" s="298">
        <v>25000</v>
      </c>
      <c r="E27" s="298"/>
      <c r="F27" s="298"/>
      <c r="G27" s="298"/>
      <c r="H27" s="299"/>
      <c r="I27" s="293"/>
    </row>
    <row r="28" spans="1:9" s="2" customFormat="1" ht="23.25" customHeight="1">
      <c r="A28" s="289" t="s">
        <v>212</v>
      </c>
      <c r="B28" s="300"/>
      <c r="C28" s="294"/>
      <c r="D28" s="295">
        <v>20300</v>
      </c>
      <c r="E28" s="295"/>
      <c r="F28" s="295"/>
      <c r="G28" s="295"/>
      <c r="H28" s="296"/>
      <c r="I28" s="293"/>
    </row>
    <row r="29" spans="1:9" s="2" customFormat="1" ht="13.5" customHeight="1">
      <c r="A29" s="301" t="s">
        <v>213</v>
      </c>
      <c r="B29" s="294"/>
      <c r="C29" s="294"/>
      <c r="D29" s="294"/>
      <c r="E29" s="295">
        <v>60000</v>
      </c>
      <c r="F29" s="295"/>
      <c r="G29" s="295"/>
      <c r="H29" s="296"/>
      <c r="I29" s="293"/>
    </row>
    <row r="30" spans="1:9" s="2" customFormat="1" ht="32.25" customHeight="1">
      <c r="A30" s="301" t="s">
        <v>219</v>
      </c>
      <c r="B30" s="294"/>
      <c r="C30" s="294"/>
      <c r="D30" s="294"/>
      <c r="E30" s="295"/>
      <c r="F30" s="295"/>
      <c r="G30" s="295">
        <v>110000</v>
      </c>
      <c r="H30" s="296"/>
      <c r="I30" s="293"/>
    </row>
    <row r="31" spans="1:9" s="2" customFormat="1" ht="33" customHeight="1">
      <c r="A31" s="301" t="s">
        <v>214</v>
      </c>
      <c r="B31" s="294"/>
      <c r="C31" s="294"/>
      <c r="D31" s="294"/>
      <c r="E31" s="295"/>
      <c r="F31" s="295"/>
      <c r="G31" s="295">
        <v>86900</v>
      </c>
      <c r="H31" s="296"/>
      <c r="I31" s="293"/>
    </row>
    <row r="32" spans="1:9" s="2" customFormat="1" ht="25.5" customHeight="1">
      <c r="A32" s="301" t="s">
        <v>215</v>
      </c>
      <c r="B32" s="290"/>
      <c r="C32" s="290"/>
      <c r="D32" s="290"/>
      <c r="E32" s="291">
        <v>5000</v>
      </c>
      <c r="F32" s="291"/>
      <c r="G32" s="291"/>
      <c r="H32" s="292"/>
      <c r="I32" s="293"/>
    </row>
    <row r="33" spans="1:9" s="304" customFormat="1" ht="12.75">
      <c r="A33" s="301" t="s">
        <v>216</v>
      </c>
      <c r="B33" s="111"/>
      <c r="C33" s="111"/>
      <c r="D33" s="111"/>
      <c r="E33" s="110"/>
      <c r="F33" s="110">
        <v>14950</v>
      </c>
      <c r="G33" s="110"/>
      <c r="H33" s="302"/>
      <c r="I33" s="303"/>
    </row>
    <row r="34" spans="1:9" s="2" customFormat="1" ht="12.75">
      <c r="A34" s="334" t="s">
        <v>220</v>
      </c>
      <c r="B34" s="144"/>
      <c r="C34" s="110"/>
      <c r="D34" s="116"/>
      <c r="E34" s="115"/>
      <c r="F34" s="115">
        <v>50</v>
      </c>
      <c r="G34" s="115"/>
      <c r="H34" s="335"/>
      <c r="I34" s="293"/>
    </row>
    <row r="35" spans="1:9" s="2" customFormat="1" ht="13.5" thickBot="1">
      <c r="A35" s="305" t="s">
        <v>217</v>
      </c>
      <c r="B35" s="306"/>
      <c r="C35" s="297"/>
      <c r="D35" s="290"/>
      <c r="E35" s="291"/>
      <c r="F35" s="291"/>
      <c r="G35" s="291"/>
      <c r="H35" s="292">
        <v>1000</v>
      </c>
      <c r="I35" s="293"/>
    </row>
    <row r="36" spans="1:9" s="2" customFormat="1" ht="30" customHeight="1" thickBot="1">
      <c r="A36" s="307" t="s">
        <v>14</v>
      </c>
      <c r="B36" s="314">
        <f>SUM(B23)</f>
        <v>4032000</v>
      </c>
      <c r="C36" s="315">
        <f>SUM(C24:C25)</f>
        <v>771224</v>
      </c>
      <c r="D36" s="316">
        <f>SUM(D26:D28)</f>
        <v>250000</v>
      </c>
      <c r="E36" s="314">
        <f>SUM(E29:E32)</f>
        <v>65000</v>
      </c>
      <c r="F36" s="317">
        <f>SUM(F33:F34)</f>
        <v>15000</v>
      </c>
      <c r="G36" s="314">
        <f>SUM(G30:G31)</f>
        <v>196900</v>
      </c>
      <c r="H36" s="314">
        <f>SUM(H35)</f>
        <v>1000</v>
      </c>
      <c r="I36" s="293"/>
    </row>
    <row r="37" spans="1:9" s="2" customFormat="1" ht="28.5" customHeight="1" thickBot="1">
      <c r="A37" s="307" t="s">
        <v>36</v>
      </c>
      <c r="B37" s="400">
        <f>SUM(B36+C36+D36+E36+F36+G36+H36)</f>
        <v>5331124</v>
      </c>
      <c r="C37" s="401"/>
      <c r="D37" s="401"/>
      <c r="E37" s="401"/>
      <c r="F37" s="401"/>
      <c r="G37" s="401"/>
      <c r="H37" s="402"/>
      <c r="I37" s="312"/>
    </row>
    <row r="38" spans="1:9" s="2" customFormat="1" ht="28.5" customHeight="1">
      <c r="A38" s="371"/>
      <c r="B38" s="372"/>
      <c r="C38" s="372"/>
      <c r="D38" s="372"/>
      <c r="E38" s="372"/>
      <c r="F38" s="372"/>
      <c r="G38" s="372"/>
      <c r="H38" s="372"/>
      <c r="I38" s="312"/>
    </row>
    <row r="39" spans="6:7" ht="13.5" thickBot="1">
      <c r="F39" s="318"/>
      <c r="G39" s="319"/>
    </row>
    <row r="40" spans="1:9" ht="13.5" thickBot="1">
      <c r="A40" s="40" t="s">
        <v>9</v>
      </c>
      <c r="B40" s="404" t="s">
        <v>232</v>
      </c>
      <c r="C40" s="405"/>
      <c r="D40" s="405"/>
      <c r="E40" s="405"/>
      <c r="F40" s="405"/>
      <c r="G40" s="405"/>
      <c r="H40" s="408"/>
      <c r="I40" s="282"/>
    </row>
    <row r="41" spans="1:9" ht="72.75" thickBot="1">
      <c r="A41" s="313" t="s">
        <v>10</v>
      </c>
      <c r="B41" s="284" t="s">
        <v>43</v>
      </c>
      <c r="C41" s="285" t="s">
        <v>44</v>
      </c>
      <c r="D41" s="286" t="s">
        <v>218</v>
      </c>
      <c r="E41" s="286" t="s">
        <v>12</v>
      </c>
      <c r="F41" s="286" t="s">
        <v>204</v>
      </c>
      <c r="G41" s="286" t="s">
        <v>205</v>
      </c>
      <c r="H41" s="287" t="s">
        <v>206</v>
      </c>
      <c r="I41" s="288"/>
    </row>
    <row r="42" spans="1:9" ht="21.75" customHeight="1">
      <c r="A42" s="289" t="s">
        <v>207</v>
      </c>
      <c r="B42" s="290">
        <v>4032000</v>
      </c>
      <c r="C42" s="290"/>
      <c r="D42" s="290"/>
      <c r="E42" s="291"/>
      <c r="F42" s="291"/>
      <c r="G42" s="291"/>
      <c r="H42" s="292"/>
      <c r="I42" s="320"/>
    </row>
    <row r="43" spans="1:9" ht="21.75" customHeight="1">
      <c r="A43" s="289" t="s">
        <v>208</v>
      </c>
      <c r="B43" s="290"/>
      <c r="C43" s="290">
        <v>711224</v>
      </c>
      <c r="D43" s="290"/>
      <c r="E43" s="291"/>
      <c r="F43" s="291"/>
      <c r="G43" s="291"/>
      <c r="H43" s="292"/>
      <c r="I43" s="293"/>
    </row>
    <row r="44" spans="1:9" ht="23.25" customHeight="1">
      <c r="A44" s="289" t="s">
        <v>209</v>
      </c>
      <c r="B44" s="294"/>
      <c r="C44" s="294">
        <v>60000</v>
      </c>
      <c r="D44" s="294"/>
      <c r="E44" s="295"/>
      <c r="F44" s="295"/>
      <c r="G44" s="295"/>
      <c r="H44" s="296"/>
      <c r="I44" s="293"/>
    </row>
    <row r="45" spans="1:9" ht="21.75" customHeight="1">
      <c r="A45" s="289" t="s">
        <v>210</v>
      </c>
      <c r="B45" s="294"/>
      <c r="C45" s="294"/>
      <c r="D45" s="295">
        <v>204700</v>
      </c>
      <c r="E45" s="295"/>
      <c r="F45" s="295"/>
      <c r="G45" s="295"/>
      <c r="H45" s="296"/>
      <c r="I45" s="293"/>
    </row>
    <row r="46" spans="1:9" ht="22.5" customHeight="1">
      <c r="A46" s="289" t="s">
        <v>211</v>
      </c>
      <c r="B46" s="297"/>
      <c r="C46" s="297"/>
      <c r="D46" s="298">
        <v>25000</v>
      </c>
      <c r="E46" s="298"/>
      <c r="F46" s="298"/>
      <c r="G46" s="298"/>
      <c r="H46" s="299"/>
      <c r="I46" s="293"/>
    </row>
    <row r="47" spans="1:9" ht="21" customHeight="1">
      <c r="A47" s="289" t="s">
        <v>212</v>
      </c>
      <c r="B47" s="300"/>
      <c r="C47" s="294"/>
      <c r="D47" s="295">
        <v>20300</v>
      </c>
      <c r="E47" s="295"/>
      <c r="F47" s="295"/>
      <c r="G47" s="295"/>
      <c r="H47" s="296"/>
      <c r="I47" s="293"/>
    </row>
    <row r="48" spans="1:9" ht="15" customHeight="1">
      <c r="A48" s="301" t="s">
        <v>213</v>
      </c>
      <c r="B48" s="294"/>
      <c r="C48" s="294"/>
      <c r="D48" s="294"/>
      <c r="E48" s="295">
        <v>60000</v>
      </c>
      <c r="F48" s="295"/>
      <c r="G48" s="295"/>
      <c r="H48" s="296"/>
      <c r="I48" s="293"/>
    </row>
    <row r="49" spans="1:9" ht="45">
      <c r="A49" s="301" t="s">
        <v>219</v>
      </c>
      <c r="B49" s="294"/>
      <c r="C49" s="294"/>
      <c r="D49" s="294"/>
      <c r="E49" s="295"/>
      <c r="F49" s="295"/>
      <c r="G49" s="295">
        <v>110000</v>
      </c>
      <c r="H49" s="296"/>
      <c r="I49" s="293"/>
    </row>
    <row r="50" spans="1:9" ht="33.75" customHeight="1">
      <c r="A50" s="301" t="s">
        <v>214</v>
      </c>
      <c r="B50" s="294"/>
      <c r="C50" s="294"/>
      <c r="D50" s="294"/>
      <c r="E50" s="295"/>
      <c r="F50" s="295"/>
      <c r="G50" s="295">
        <v>86900</v>
      </c>
      <c r="H50" s="296"/>
      <c r="I50" s="293"/>
    </row>
    <row r="51" spans="1:9" ht="22.5" customHeight="1">
      <c r="A51" s="301" t="s">
        <v>215</v>
      </c>
      <c r="B51" s="290"/>
      <c r="C51" s="290"/>
      <c r="D51" s="290"/>
      <c r="E51" s="291">
        <v>5000</v>
      </c>
      <c r="F51" s="291"/>
      <c r="G51" s="291"/>
      <c r="H51" s="292"/>
      <c r="I51" s="293"/>
    </row>
    <row r="52" spans="1:9" ht="12.75">
      <c r="A52" s="301" t="s">
        <v>216</v>
      </c>
      <c r="B52" s="111"/>
      <c r="C52" s="111"/>
      <c r="D52" s="111"/>
      <c r="E52" s="110"/>
      <c r="F52" s="110">
        <v>14950</v>
      </c>
      <c r="G52" s="110"/>
      <c r="H52" s="302"/>
      <c r="I52" s="293"/>
    </row>
    <row r="53" spans="1:9" ht="13.5" customHeight="1">
      <c r="A53" s="334" t="s">
        <v>220</v>
      </c>
      <c r="B53" s="144"/>
      <c r="C53" s="110"/>
      <c r="D53" s="116"/>
      <c r="E53" s="115"/>
      <c r="F53" s="115">
        <v>50</v>
      </c>
      <c r="G53" s="115"/>
      <c r="H53" s="335"/>
      <c r="I53" s="293"/>
    </row>
    <row r="54" spans="1:9" ht="13.5" customHeight="1" thickBot="1">
      <c r="A54" s="305" t="s">
        <v>217</v>
      </c>
      <c r="B54" s="306"/>
      <c r="C54" s="297"/>
      <c r="D54" s="290"/>
      <c r="E54" s="291"/>
      <c r="F54" s="291"/>
      <c r="G54" s="291"/>
      <c r="H54" s="292">
        <v>1000</v>
      </c>
      <c r="I54" s="293"/>
    </row>
    <row r="55" spans="1:9" s="2" customFormat="1" ht="30" customHeight="1" thickBot="1">
      <c r="A55" s="307" t="s">
        <v>14</v>
      </c>
      <c r="B55" s="314">
        <f>SUM(B42)</f>
        <v>4032000</v>
      </c>
      <c r="C55" s="314">
        <f>SUM(C43:C44)</f>
        <v>771224</v>
      </c>
      <c r="D55" s="316">
        <f>SUM(D45:D47)</f>
        <v>250000</v>
      </c>
      <c r="E55" s="314">
        <f>SUM(E48:E51)</f>
        <v>65000</v>
      </c>
      <c r="F55" s="317">
        <f>SUM(F52:F53)</f>
        <v>15000</v>
      </c>
      <c r="G55" s="314">
        <f>SUM(G49:G50)</f>
        <v>196900</v>
      </c>
      <c r="H55" s="314">
        <f>SUM(H54)</f>
        <v>1000</v>
      </c>
      <c r="I55" s="293"/>
    </row>
    <row r="56" spans="1:9" s="2" customFormat="1" ht="28.5" customHeight="1" thickBot="1">
      <c r="A56" s="307" t="s">
        <v>233</v>
      </c>
      <c r="B56" s="400">
        <f>SUM(B55+C55+D55+E55+F55+G55+H55)</f>
        <v>5331124</v>
      </c>
      <c r="C56" s="401"/>
      <c r="D56" s="401"/>
      <c r="E56" s="401"/>
      <c r="F56" s="401"/>
      <c r="G56" s="401"/>
      <c r="H56" s="402"/>
      <c r="I56" s="312"/>
    </row>
    <row r="57" spans="5:7" ht="13.5" customHeight="1">
      <c r="E57" s="9"/>
      <c r="F57" s="318"/>
      <c r="G57" s="321"/>
    </row>
    <row r="58" spans="5:7" ht="13.5" customHeight="1">
      <c r="E58" s="9"/>
      <c r="F58" s="322"/>
      <c r="G58" s="323"/>
    </row>
    <row r="59" spans="6:7" ht="13.5" customHeight="1">
      <c r="F59" s="324"/>
      <c r="G59" s="325"/>
    </row>
    <row r="60" spans="6:7" ht="13.5" customHeight="1">
      <c r="F60" s="326"/>
      <c r="G60" s="327"/>
    </row>
    <row r="61" spans="6:7" ht="13.5" customHeight="1">
      <c r="F61" s="318"/>
      <c r="G61" s="319"/>
    </row>
    <row r="62" spans="5:7" ht="28.5" customHeight="1">
      <c r="E62" s="9"/>
      <c r="F62" s="318"/>
      <c r="G62" s="328"/>
    </row>
    <row r="63" spans="5:7" ht="13.5" customHeight="1">
      <c r="E63" s="9"/>
      <c r="F63" s="318"/>
      <c r="G63" s="323"/>
    </row>
    <row r="64" spans="6:7" ht="13.5" customHeight="1">
      <c r="F64" s="318"/>
      <c r="G64" s="319"/>
    </row>
    <row r="65" spans="6:7" ht="13.5" customHeight="1">
      <c r="F65" s="318"/>
      <c r="G65" s="327"/>
    </row>
    <row r="66" spans="6:7" ht="13.5" customHeight="1">
      <c r="F66" s="318"/>
      <c r="G66" s="319"/>
    </row>
    <row r="67" spans="6:7" ht="22.5" customHeight="1">
      <c r="F67" s="318"/>
      <c r="G67" s="329"/>
    </row>
    <row r="68" spans="6:7" ht="13.5" customHeight="1">
      <c r="F68" s="324"/>
      <c r="G68" s="325"/>
    </row>
    <row r="69" spans="2:7" ht="13.5" customHeight="1">
      <c r="B69" s="9"/>
      <c r="C69" s="9"/>
      <c r="D69" s="9"/>
      <c r="F69" s="324"/>
      <c r="G69" s="330"/>
    </row>
    <row r="70" spans="5:7" ht="13.5" customHeight="1">
      <c r="E70" s="9"/>
      <c r="F70" s="324"/>
      <c r="G70" s="331"/>
    </row>
    <row r="71" spans="5:7" ht="13.5" customHeight="1">
      <c r="E71" s="9"/>
      <c r="F71" s="326"/>
      <c r="G71" s="323"/>
    </row>
    <row r="72" spans="6:7" ht="13.5" customHeight="1">
      <c r="F72" s="318"/>
      <c r="G72" s="319"/>
    </row>
    <row r="73" spans="2:7" ht="13.5" customHeight="1">
      <c r="B73" s="9"/>
      <c r="C73" s="9"/>
      <c r="D73" s="9"/>
      <c r="F73" s="318"/>
      <c r="G73" s="321"/>
    </row>
    <row r="74" spans="5:7" ht="13.5" customHeight="1">
      <c r="E74" s="9"/>
      <c r="F74" s="318"/>
      <c r="G74" s="330"/>
    </row>
    <row r="75" spans="5:7" ht="13.5" customHeight="1">
      <c r="E75" s="9"/>
      <c r="F75" s="326"/>
      <c r="G75" s="323"/>
    </row>
    <row r="76" spans="6:7" ht="13.5" customHeight="1">
      <c r="F76" s="324"/>
      <c r="G76" s="319"/>
    </row>
    <row r="77" spans="5:7" ht="13.5" customHeight="1">
      <c r="E77" s="9"/>
      <c r="F77" s="324"/>
      <c r="G77" s="330"/>
    </row>
    <row r="78" spans="6:7" ht="22.5" customHeight="1">
      <c r="F78" s="326"/>
      <c r="G78" s="329"/>
    </row>
    <row r="79" spans="6:7" ht="13.5" customHeight="1">
      <c r="F79" s="318"/>
      <c r="G79" s="319"/>
    </row>
    <row r="80" spans="6:7" ht="13.5" customHeight="1">
      <c r="F80" s="326"/>
      <c r="G80" s="323"/>
    </row>
    <row r="81" spans="6:7" ht="13.5" customHeight="1">
      <c r="F81" s="318"/>
      <c r="G81" s="319"/>
    </row>
    <row r="82" spans="6:7" ht="13.5" customHeight="1">
      <c r="F82" s="318"/>
      <c r="G82" s="319"/>
    </row>
    <row r="83" spans="1:7" ht="13.5" customHeight="1">
      <c r="A83" s="9"/>
      <c r="F83" s="332"/>
      <c r="G83" s="330"/>
    </row>
    <row r="84" spans="2:7" ht="13.5" customHeight="1">
      <c r="B84" s="9"/>
      <c r="C84" s="9"/>
      <c r="D84" s="9"/>
      <c r="E84" s="9"/>
      <c r="F84" s="333"/>
      <c r="G84" s="330"/>
    </row>
    <row r="85" spans="2:7" ht="13.5" customHeight="1">
      <c r="B85" s="9"/>
      <c r="C85" s="9"/>
      <c r="D85" s="9"/>
      <c r="E85" s="9"/>
      <c r="F85" s="333"/>
      <c r="G85" s="321"/>
    </row>
    <row r="86" spans="2:7" ht="13.5" customHeight="1">
      <c r="B86" s="9"/>
      <c r="C86" s="9"/>
      <c r="D86" s="9"/>
      <c r="E86" s="9"/>
      <c r="F86" s="326"/>
      <c r="G86" s="327"/>
    </row>
    <row r="87" spans="6:7" ht="12.75">
      <c r="F87" s="318"/>
      <c r="G87" s="319"/>
    </row>
    <row r="88" spans="2:7" ht="12.75">
      <c r="B88" s="9"/>
      <c r="C88" s="9"/>
      <c r="D88" s="9"/>
      <c r="F88" s="318"/>
      <c r="G88" s="330"/>
    </row>
    <row r="89" spans="5:7" ht="12.75">
      <c r="E89" s="9"/>
      <c r="F89" s="318"/>
      <c r="G89" s="321"/>
    </row>
    <row r="90" spans="5:7" ht="12.75">
      <c r="E90" s="9"/>
      <c r="F90" s="326"/>
      <c r="G90" s="323"/>
    </row>
    <row r="91" spans="6:7" ht="12.75">
      <c r="F91" s="318"/>
      <c r="G91" s="319"/>
    </row>
    <row r="92" spans="6:7" ht="12.75">
      <c r="F92" s="318"/>
      <c r="G92" s="319"/>
    </row>
    <row r="93" spans="6:7" ht="12.75">
      <c r="F93" s="13"/>
      <c r="G93" s="14"/>
    </row>
    <row r="94" spans="6:7" ht="12.75">
      <c r="F94" s="318"/>
      <c r="G94" s="319"/>
    </row>
    <row r="95" spans="6:7" ht="12.75">
      <c r="F95" s="318"/>
      <c r="G95" s="319"/>
    </row>
    <row r="96" spans="6:7" ht="12.75">
      <c r="F96" s="318"/>
      <c r="G96" s="319"/>
    </row>
    <row r="97" spans="6:7" ht="12.75">
      <c r="F97" s="326"/>
      <c r="G97" s="323"/>
    </row>
    <row r="98" spans="6:7" ht="12.75">
      <c r="F98" s="318"/>
      <c r="G98" s="319"/>
    </row>
    <row r="99" spans="6:7" ht="12.75">
      <c r="F99" s="326"/>
      <c r="G99" s="323"/>
    </row>
    <row r="100" spans="6:7" ht="12.75">
      <c r="F100" s="318"/>
      <c r="G100" s="319"/>
    </row>
    <row r="101" spans="6:7" ht="12.75">
      <c r="F101" s="318"/>
      <c r="G101" s="319"/>
    </row>
    <row r="102" spans="6:7" ht="12.75">
      <c r="F102" s="318"/>
      <c r="G102" s="319"/>
    </row>
    <row r="103" spans="5:7" ht="12.75">
      <c r="E103" s="9"/>
      <c r="F103" s="318"/>
      <c r="G103" s="321"/>
    </row>
    <row r="104" spans="6:7" ht="12.75">
      <c r="F104" s="15"/>
      <c r="G104" s="16"/>
    </row>
    <row r="105" spans="6:7" ht="12.75">
      <c r="F105" s="318"/>
      <c r="G105" s="319"/>
    </row>
    <row r="106" spans="6:7" ht="12.75">
      <c r="F106" s="13"/>
      <c r="G106" s="14"/>
    </row>
    <row r="107" spans="6:7" ht="12.75">
      <c r="F107" s="13"/>
      <c r="G107" s="14"/>
    </row>
    <row r="108" spans="6:7" ht="12.75">
      <c r="F108" s="318"/>
      <c r="G108" s="319"/>
    </row>
    <row r="109" spans="6:7" ht="12.75">
      <c r="F109" s="326"/>
      <c r="G109" s="323"/>
    </row>
    <row r="110" spans="6:7" ht="12.75">
      <c r="F110" s="318"/>
      <c r="G110" s="319"/>
    </row>
    <row r="111" spans="6:7" ht="12.75">
      <c r="F111" s="318"/>
      <c r="G111" s="319"/>
    </row>
    <row r="112" spans="6:7" ht="12.75">
      <c r="F112" s="326"/>
      <c r="G112" s="323"/>
    </row>
    <row r="113" spans="6:7" ht="12.75">
      <c r="F113" s="318"/>
      <c r="G113" s="319"/>
    </row>
    <row r="114" spans="6:7" ht="12.75">
      <c r="F114" s="13"/>
      <c r="G114" s="14"/>
    </row>
    <row r="115" spans="6:7" ht="12.75">
      <c r="F115" s="326"/>
      <c r="G115" s="16"/>
    </row>
    <row r="116" spans="6:7" ht="12.75">
      <c r="F116" s="324"/>
      <c r="G116" s="14"/>
    </row>
    <row r="117" spans="6:7" ht="12.75">
      <c r="F117" s="326"/>
      <c r="G117" s="323"/>
    </row>
    <row r="118" spans="6:7" ht="12.75">
      <c r="F118" s="318"/>
      <c r="G118" s="319"/>
    </row>
    <row r="119" spans="5:7" ht="12.75">
      <c r="E119" s="9"/>
      <c r="F119" s="318"/>
      <c r="G119" s="321"/>
    </row>
    <row r="120" spans="6:7" ht="12.75">
      <c r="F120" s="324"/>
      <c r="G120" s="323"/>
    </row>
    <row r="121" spans="6:7" ht="12.75">
      <c r="F121" s="324"/>
      <c r="G121" s="14"/>
    </row>
    <row r="122" spans="5:7" ht="12.75">
      <c r="E122" s="9"/>
      <c r="F122" s="324"/>
      <c r="G122" s="17"/>
    </row>
    <row r="123" spans="5:7" ht="12.75">
      <c r="E123" s="9"/>
      <c r="F123" s="326"/>
      <c r="G123" s="327"/>
    </row>
    <row r="124" spans="6:7" ht="12.75">
      <c r="F124" s="318"/>
      <c r="G124" s="319"/>
    </row>
    <row r="125" spans="6:7" ht="12.75">
      <c r="F125" s="15"/>
      <c r="G125" s="18"/>
    </row>
    <row r="126" spans="6:7" ht="11.25" customHeight="1">
      <c r="F126" s="13"/>
      <c r="G126" s="14"/>
    </row>
    <row r="127" spans="2:7" ht="24" customHeight="1">
      <c r="B127" s="9"/>
      <c r="C127" s="9"/>
      <c r="D127" s="9"/>
      <c r="F127" s="13"/>
      <c r="G127" s="19"/>
    </row>
    <row r="128" spans="5:7" ht="15" customHeight="1">
      <c r="E128" s="9"/>
      <c r="F128" s="13"/>
      <c r="G128" s="19"/>
    </row>
    <row r="129" spans="6:7" ht="11.25" customHeight="1">
      <c r="F129" s="15"/>
      <c r="G129" s="16"/>
    </row>
    <row r="130" spans="6:7" ht="12.75">
      <c r="F130" s="13"/>
      <c r="G130" s="14"/>
    </row>
    <row r="131" spans="2:7" ht="13.5" customHeight="1">
      <c r="B131" s="9"/>
      <c r="C131" s="9"/>
      <c r="D131" s="9"/>
      <c r="F131" s="13"/>
      <c r="G131" s="20"/>
    </row>
    <row r="132" spans="5:7" ht="12.75" customHeight="1">
      <c r="E132" s="9"/>
      <c r="F132" s="13"/>
      <c r="G132" s="321"/>
    </row>
    <row r="133" spans="5:7" ht="12.75" customHeight="1">
      <c r="E133" s="9"/>
      <c r="F133" s="326"/>
      <c r="G133" s="327"/>
    </row>
    <row r="134" spans="6:7" ht="12.75">
      <c r="F134" s="318"/>
      <c r="G134" s="319"/>
    </row>
    <row r="135" spans="5:7" ht="12.75">
      <c r="E135" s="9"/>
      <c r="F135" s="318"/>
      <c r="G135" s="17"/>
    </row>
    <row r="136" spans="6:7" ht="12.75">
      <c r="F136" s="15"/>
      <c r="G136" s="16"/>
    </row>
    <row r="137" spans="6:7" ht="12.75">
      <c r="F137" s="13"/>
      <c r="G137" s="14"/>
    </row>
    <row r="138" spans="6:7" ht="12.75">
      <c r="F138" s="318"/>
      <c r="G138" s="319"/>
    </row>
    <row r="139" spans="1:7" ht="19.5" customHeight="1">
      <c r="A139" s="330"/>
      <c r="B139" s="4"/>
      <c r="C139" s="4"/>
      <c r="D139" s="4"/>
      <c r="E139" s="4"/>
      <c r="F139" s="4"/>
      <c r="G139" s="330"/>
    </row>
    <row r="140" spans="1:7" ht="15" customHeight="1">
      <c r="A140" s="9"/>
      <c r="F140" s="332"/>
      <c r="G140" s="330"/>
    </row>
    <row r="141" spans="1:7" ht="12.75">
      <c r="A141" s="9"/>
      <c r="B141" s="9"/>
      <c r="C141" s="9"/>
      <c r="D141" s="9"/>
      <c r="F141" s="332"/>
      <c r="G141" s="321"/>
    </row>
    <row r="142" spans="5:7" ht="12.75">
      <c r="E142" s="9"/>
      <c r="F142" s="318"/>
      <c r="G142" s="330"/>
    </row>
    <row r="143" spans="6:7" ht="12.75">
      <c r="F143" s="322"/>
      <c r="G143" s="323"/>
    </row>
    <row r="144" spans="2:7" ht="12.75">
      <c r="B144" s="9"/>
      <c r="C144" s="9"/>
      <c r="D144" s="9"/>
      <c r="F144" s="318"/>
      <c r="G144" s="321"/>
    </row>
    <row r="145" spans="5:7" ht="12.75">
      <c r="E145" s="9"/>
      <c r="F145" s="318"/>
      <c r="G145" s="321"/>
    </row>
    <row r="146" spans="6:7" ht="12.75">
      <c r="F146" s="326"/>
      <c r="G146" s="327"/>
    </row>
    <row r="147" spans="5:7" ht="22.5" customHeight="1">
      <c r="E147" s="9"/>
      <c r="F147" s="318"/>
      <c r="G147" s="328"/>
    </row>
    <row r="148" spans="6:7" ht="12.75">
      <c r="F148" s="318"/>
      <c r="G148" s="327"/>
    </row>
    <row r="149" spans="2:7" ht="12.75">
      <c r="B149" s="9"/>
      <c r="C149" s="9"/>
      <c r="D149" s="9"/>
      <c r="F149" s="324"/>
      <c r="G149" s="330"/>
    </row>
    <row r="150" spans="5:7" ht="12.75">
      <c r="E150" s="9"/>
      <c r="F150" s="324"/>
      <c r="G150" s="331"/>
    </row>
    <row r="151" spans="6:7" ht="12.75">
      <c r="F151" s="326"/>
      <c r="G151" s="323"/>
    </row>
    <row r="152" spans="1:7" ht="13.5" customHeight="1">
      <c r="A152" s="9"/>
      <c r="F152" s="332"/>
      <c r="G152" s="330"/>
    </row>
    <row r="153" spans="2:7" ht="13.5" customHeight="1">
      <c r="B153" s="9"/>
      <c r="C153" s="9"/>
      <c r="D153" s="9"/>
      <c r="F153" s="318"/>
      <c r="G153" s="330"/>
    </row>
    <row r="154" spans="5:7" ht="13.5" customHeight="1">
      <c r="E154" s="9"/>
      <c r="F154" s="318"/>
      <c r="G154" s="321"/>
    </row>
    <row r="155" spans="5:7" ht="12.75">
      <c r="E155" s="9"/>
      <c r="F155" s="326"/>
      <c r="G155" s="323"/>
    </row>
    <row r="156" spans="5:7" ht="12.75">
      <c r="E156" s="9"/>
      <c r="F156" s="318"/>
      <c r="G156" s="321"/>
    </row>
    <row r="157" spans="6:7" ht="12.75">
      <c r="F157" s="15"/>
      <c r="G157" s="16"/>
    </row>
    <row r="158" spans="5:7" ht="12.75">
      <c r="E158" s="9"/>
      <c r="F158" s="324"/>
      <c r="G158" s="17"/>
    </row>
    <row r="159" spans="5:7" ht="12.75">
      <c r="E159" s="9"/>
      <c r="F159" s="326"/>
      <c r="G159" s="327"/>
    </row>
    <row r="160" spans="6:7" ht="12.75">
      <c r="F160" s="15"/>
      <c r="G160" s="21"/>
    </row>
    <row r="161" spans="2:7" ht="12.75">
      <c r="B161" s="9"/>
      <c r="C161" s="9"/>
      <c r="D161" s="9"/>
      <c r="F161" s="13"/>
      <c r="G161" s="20"/>
    </row>
    <row r="162" spans="5:7" ht="12.75">
      <c r="E162" s="9"/>
      <c r="F162" s="13"/>
      <c r="G162" s="321"/>
    </row>
    <row r="163" spans="5:7" ht="12.75">
      <c r="E163" s="9"/>
      <c r="F163" s="326"/>
      <c r="G163" s="327"/>
    </row>
    <row r="164" spans="5:7" ht="12.75">
      <c r="E164" s="9"/>
      <c r="F164" s="326"/>
      <c r="G164" s="327"/>
    </row>
    <row r="165" spans="1:7" ht="12.75">
      <c r="A165" s="9"/>
      <c r="B165" s="9"/>
      <c r="C165" s="9"/>
      <c r="D165" s="9"/>
      <c r="E165" s="9"/>
      <c r="F165" s="24"/>
      <c r="G165" s="3"/>
    </row>
    <row r="166" spans="1:7" ht="17.25" customHeight="1">
      <c r="A166" s="9"/>
      <c r="B166" s="9"/>
      <c r="C166" s="9"/>
      <c r="D166" s="9"/>
      <c r="E166" s="9"/>
      <c r="F166" s="24"/>
      <c r="G166" s="3"/>
    </row>
    <row r="167" spans="1:7" ht="13.5" customHeight="1">
      <c r="A167" s="9"/>
      <c r="B167" s="9"/>
      <c r="C167" s="9"/>
      <c r="D167" s="9"/>
      <c r="E167" s="9"/>
      <c r="F167" s="24"/>
      <c r="G167" s="3"/>
    </row>
    <row r="168" spans="1:7" ht="12.75">
      <c r="A168" s="9"/>
      <c r="B168" s="9"/>
      <c r="C168" s="9"/>
      <c r="D168" s="9"/>
      <c r="E168" s="9"/>
      <c r="F168" s="24"/>
      <c r="G168" s="3"/>
    </row>
    <row r="169" spans="1:5" ht="12.75">
      <c r="A169" s="9"/>
      <c r="B169" s="9"/>
      <c r="C169" s="9"/>
      <c r="D169" s="9"/>
      <c r="E169" s="9"/>
    </row>
    <row r="170" spans="1:7" ht="12.75">
      <c r="A170" s="9"/>
      <c r="B170" s="9"/>
      <c r="C170" s="9"/>
      <c r="D170" s="9"/>
      <c r="E170" s="9"/>
      <c r="F170" s="24"/>
      <c r="G170" s="3"/>
    </row>
    <row r="171" spans="1:7" ht="12.75">
      <c r="A171" s="9"/>
      <c r="B171" s="9"/>
      <c r="C171" s="9"/>
      <c r="D171" s="9"/>
      <c r="E171" s="9"/>
      <c r="F171" s="24"/>
      <c r="G171" s="25"/>
    </row>
    <row r="172" spans="1:7" ht="12.75">
      <c r="A172" s="9"/>
      <c r="B172" s="9"/>
      <c r="C172" s="9"/>
      <c r="D172" s="9"/>
      <c r="E172" s="9"/>
      <c r="F172" s="24"/>
      <c r="G172" s="3"/>
    </row>
    <row r="173" spans="1:7" ht="22.5" customHeight="1">
      <c r="A173" s="9"/>
      <c r="B173" s="9"/>
      <c r="C173" s="9"/>
      <c r="D173" s="9"/>
      <c r="E173" s="9"/>
      <c r="F173" s="24"/>
      <c r="G173" s="11"/>
    </row>
    <row r="174" spans="6:7" ht="22.5" customHeight="1">
      <c r="F174" s="10"/>
      <c r="G174" s="12"/>
    </row>
  </sheetData>
  <sheetProtection/>
  <mergeCells count="7">
    <mergeCell ref="B56:H56"/>
    <mergeCell ref="A1:H1"/>
    <mergeCell ref="B3:H3"/>
    <mergeCell ref="B19:H19"/>
    <mergeCell ref="B21:H21"/>
    <mergeCell ref="B37:H37"/>
    <mergeCell ref="B40:H4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djelatnik</cp:lastModifiedBy>
  <cp:lastPrinted>2020-01-03T11:43:18Z</cp:lastPrinted>
  <dcterms:created xsi:type="dcterms:W3CDTF">2013-09-11T11:00:21Z</dcterms:created>
  <dcterms:modified xsi:type="dcterms:W3CDTF">2020-01-07T06:21:06Z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