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LAN RASHODA I IZDATAK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<sst xmlns="http://schemas.openxmlformats.org/spreadsheetml/2006/main" count="401" uniqueCount="202">
  <si>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</si>
  <si>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</si>
  <si>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</si>
  <si>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</si>
  <si>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</si>
  <si>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</si>
  <si>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</si>
  <si>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</si>
  <si>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Postrojenja i oprema</t>
  </si>
  <si>
    <t>Prijedlog plana za
2016.</t>
  </si>
  <si>
    <t>Projekcija plana za  2017.</t>
  </si>
  <si>
    <t>Projekcija plana za 2018.</t>
  </si>
  <si>
    <t>Pozicija</t>
  </si>
  <si>
    <t>Račun 
rashoda/
izdatka</t>
  </si>
  <si>
    <t>Naziv računa</t>
  </si>
  <si>
    <t>Rashodi poslovanja</t>
  </si>
  <si>
    <t>Plaće za redovan rad</t>
  </si>
  <si>
    <t>Plaće za prekovremeni rad</t>
  </si>
  <si>
    <t>Plaće za posebne uvjete rada</t>
  </si>
  <si>
    <t>Doprinosi za obvezno zdravstveno osiguranje</t>
  </si>
  <si>
    <t>Doprinosi za obvezno osig. u slučaju nezaposlenosti</t>
  </si>
  <si>
    <t xml:space="preserve">Naknada za prijevoz </t>
  </si>
  <si>
    <t>003-03-02 DECENTRALIZIRANE FUNKCIJE</t>
  </si>
  <si>
    <t>Službena putovanja</t>
  </si>
  <si>
    <t>Dnevnice za službeni put u zemlji</t>
  </si>
  <si>
    <t>Naknade za smještaj na službenom putu u zemlji</t>
  </si>
  <si>
    <t>Naknada za prijevoz na službeno putu</t>
  </si>
  <si>
    <t>Stručno usavršavanje zaposlenika</t>
  </si>
  <si>
    <t>Seminari, savjetovanja i simpoziji</t>
  </si>
  <si>
    <t>Uredski materijal i ostali materijalni rashodi</t>
  </si>
  <si>
    <t xml:space="preserve">Uredski materijal 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</si>
  <si>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</si>
  <si>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</si>
  <si>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</si>
  <si>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redovitog poslovanja</t>
  </si>
  <si>
    <t>Energija</t>
  </si>
  <si>
    <t>Električna energija</t>
  </si>
  <si>
    <t>Motorni benzin i dizel gorivo</t>
  </si>
  <si>
    <t xml:space="preserve">Materijal i dijelovi za tekuće i investicijsko održavanje </t>
  </si>
  <si>
    <t>Materijal i dijelovi za tekuće i investicijsko održavanje građevinskih objekata</t>
  </si>
  <si>
    <t>Materijal i dijelovi za tekuće i investicijsko održavanje postrojenja i opreme</t>
  </si>
  <si>
    <t>Sitni inventar i auto gume</t>
  </si>
  <si>
    <t xml:space="preserve">Sitni inventar </t>
  </si>
  <si>
    <t>Službena, radna i zaštitna odjeća i obuća</t>
  </si>
  <si>
    <t>Službena, radna odjeća</t>
  </si>
  <si>
    <t xml:space="preserve">Usluge telefona, pošte i prijevoza </t>
  </si>
  <si>
    <t>Usluge telefona, telefaksa</t>
  </si>
  <si>
    <t>Poštarina (pisma, tiskanice i sl.)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</si>
  <si>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</si>
  <si>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</si>
  <si>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</si>
  <si>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promidžbe i informiranja</t>
  </si>
  <si>
    <t>Elektronski mediji</t>
  </si>
  <si>
    <t>Komunalne usluge</t>
  </si>
  <si>
    <t>Opskrba vodom</t>
  </si>
  <si>
    <t>Iznošenje i odvoz smeća</t>
  </si>
  <si>
    <t>Deratizacija i dezinsekcija</t>
  </si>
  <si>
    <t>Dimnjačarske i ekološke usluge</t>
  </si>
  <si>
    <t>Zdravstvene usluge</t>
  </si>
  <si>
    <t>Obvezni i preventivni zdravstveni pregledi zaposlenika</t>
  </si>
  <si>
    <t>Intelektualne i osobne usluge</t>
  </si>
  <si>
    <t>Ostale intelektualne usluge</t>
  </si>
  <si>
    <t>Računalne usluge</t>
  </si>
  <si>
    <t>Usluge ažuriranja računalnih baza</t>
  </si>
  <si>
    <t xml:space="preserve">Ostali nespomenuti rashodi poslovanja </t>
  </si>
  <si>
    <t>Premije osiguranja</t>
  </si>
  <si>
    <t>Premije osiguranja ostale imovine</t>
  </si>
  <si>
    <t>Bankarske usluge i usluge platnog prometa</t>
  </si>
  <si>
    <t>Usluge platnog prometa</t>
  </si>
  <si>
    <t>Naknade građanima i kućanstvima u naravi</t>
  </si>
  <si>
    <t>Sufinanciranje cijene prijevoza</t>
  </si>
  <si>
    <t>KAPITALNI PROJEKTI</t>
  </si>
  <si>
    <t xml:space="preserve">Rashodi za nabavu nefinancijske imovine </t>
  </si>
  <si>
    <t>Rashodi za nabavu proizvedene dugotrajne imovine</t>
  </si>
  <si>
    <t>Knjige</t>
  </si>
  <si>
    <t>P05 0102A100002 PRODUŽENI BORAVAK</t>
  </si>
  <si>
    <t>Plaće za zaposlene</t>
  </si>
  <si>
    <t>Darovi</t>
  </si>
  <si>
    <t>Naknada za boles, invalidnost i slučaj smrti</t>
  </si>
  <si>
    <t>Regres za godišnji odmor</t>
  </si>
  <si>
    <t>Ostali nenavedeni rashodi za zaposlene</t>
  </si>
  <si>
    <t xml:space="preserve">Doprinosi za obvezno zdravstveno osiguranje </t>
  </si>
  <si>
    <t>Doprinosi za obvezno osiguranje u slučaju nezaposlenosti</t>
  </si>
  <si>
    <t>Naknada za prijevoz na posao i s posla</t>
  </si>
  <si>
    <t xml:space="preserve"> P05 0102A100003 TAMBURAŠKI SASTAV</t>
  </si>
  <si>
    <t>NOVI PROJEKT</t>
  </si>
  <si>
    <t>PROJEKT "KORAK PREMA JEDNAKOSTI"</t>
  </si>
  <si>
    <t>Tečajevi i stručni ispiti</t>
  </si>
  <si>
    <t>ŠKOLSKA KUHINJA</t>
  </si>
  <si>
    <t>R0287</t>
  </si>
  <si>
    <t>R0288</t>
  </si>
  <si>
    <t>Materijal i sredstva za čišćenje i odžavanje</t>
  </si>
  <si>
    <t>R0289</t>
  </si>
  <si>
    <t>Materijal i sirovine</t>
  </si>
  <si>
    <t>R0290</t>
  </si>
  <si>
    <t>Namirnice</t>
  </si>
  <si>
    <t>R0291</t>
  </si>
  <si>
    <t>R0292</t>
  </si>
  <si>
    <t>R0293</t>
  </si>
  <si>
    <t>Zdravstvene i veterinarske usluge</t>
  </si>
  <si>
    <t>R0294</t>
  </si>
  <si>
    <t>R0295</t>
  </si>
  <si>
    <t>Labaratorijske usluge</t>
  </si>
  <si>
    <t>OSTALI IZVORI</t>
  </si>
  <si>
    <t>VLASTITI PRIHODI</t>
  </si>
  <si>
    <t>R0296</t>
  </si>
  <si>
    <t>R0297</t>
  </si>
  <si>
    <t>R0298</t>
  </si>
  <si>
    <t>R0299</t>
  </si>
  <si>
    <t>Hrvatski školski sportski savez</t>
  </si>
  <si>
    <t>R0300</t>
  </si>
  <si>
    <t>R0301</t>
  </si>
  <si>
    <t>Usluge telefona, pošte i prijevoza</t>
  </si>
  <si>
    <t xml:space="preserve">Osiguranje učenika </t>
  </si>
  <si>
    <t>R0303</t>
  </si>
  <si>
    <t>R0302</t>
  </si>
  <si>
    <t>DONACIJE</t>
  </si>
  <si>
    <t>R0307</t>
  </si>
  <si>
    <t>SVEUKUPNO:</t>
  </si>
  <si>
    <t>Ostali materijali za proizvodnju energije  (ugljen, drva, teška ulja</t>
  </si>
  <si>
    <t>UČENIČKA DRUŠTVA</t>
  </si>
  <si>
    <t>Sitni inventar</t>
  </si>
  <si>
    <t xml:space="preserve">Ostali materijal za potrebe redovitog poslovanja </t>
  </si>
  <si>
    <t>Ostale usluge za komunikaciju i prijevoz</t>
  </si>
  <si>
    <t>Izmjene i dopune</t>
  </si>
  <si>
    <t>Uređaji, strojevi i oprema za ostale namjene</t>
  </si>
  <si>
    <t>R0304</t>
  </si>
  <si>
    <t>R0305</t>
  </si>
  <si>
    <t>R0306</t>
  </si>
  <si>
    <t>R0308</t>
  </si>
  <si>
    <t>R0309</t>
  </si>
  <si>
    <t>R0310</t>
  </si>
  <si>
    <t>R0311</t>
  </si>
  <si>
    <t>R0312</t>
  </si>
  <si>
    <t>R0313</t>
  </si>
  <si>
    <t>R0314</t>
  </si>
  <si>
    <t>R0315</t>
  </si>
  <si>
    <t>R0317</t>
  </si>
  <si>
    <t>R0318</t>
  </si>
  <si>
    <t>R0319</t>
  </si>
  <si>
    <t>R0325</t>
  </si>
  <si>
    <t>R0327</t>
  </si>
  <si>
    <t>R0328</t>
  </si>
  <si>
    <t>R0329</t>
  </si>
  <si>
    <t>R0330</t>
  </si>
  <si>
    <t>R0331</t>
  </si>
  <si>
    <t>R0332</t>
  </si>
  <si>
    <t>R0333</t>
  </si>
  <si>
    <t>R0334</t>
  </si>
  <si>
    <t>R0335</t>
  </si>
  <si>
    <t>R0336</t>
  </si>
  <si>
    <t>R0337</t>
  </si>
  <si>
    <t>R0338</t>
  </si>
  <si>
    <t>R0339</t>
  </si>
  <si>
    <t>R0340</t>
  </si>
  <si>
    <t>R0341</t>
  </si>
  <si>
    <t>R0342</t>
  </si>
  <si>
    <t>R0343</t>
  </si>
  <si>
    <t>R0344</t>
  </si>
  <si>
    <t>R0345</t>
  </si>
  <si>
    <t>R0346</t>
  </si>
  <si>
    <t>R0347</t>
  </si>
  <si>
    <t>R0348</t>
  </si>
  <si>
    <t>R0349</t>
  </si>
  <si>
    <t>R0350</t>
  </si>
  <si>
    <t>R0351</t>
  </si>
  <si>
    <t>R0352</t>
  </si>
  <si>
    <t>R0353</t>
  </si>
  <si>
    <t>R0354</t>
  </si>
  <si>
    <t>R0355</t>
  </si>
  <si>
    <t>R0357</t>
  </si>
  <si>
    <t>R0362</t>
  </si>
  <si>
    <t>Ravnatelj</t>
  </si>
  <si>
    <t>Antonio Milinković, dipl. uč.</t>
  </si>
  <si>
    <t xml:space="preserve">IZMJENE I DOPUNE FINANCIJSKOG PLANA OŠ DR. FRANJE TUĐMANA LIČKI OSIK  ZA 2019. GODINU </t>
  </si>
  <si>
    <t>PLAN ZA  
2019.</t>
  </si>
  <si>
    <t>Novi proračun/financijski plan za 2019. godinu</t>
  </si>
  <si>
    <t>Oprema</t>
  </si>
  <si>
    <t>ŠKOLSKA KUHINJA - PROJEKT "OSIGURAVANJE ŠKOLSKE PREHRANE ZA DJECU U RIZIKU OD SIROMAŠTVA"</t>
  </si>
  <si>
    <t>Oprema za održavanje i zaštitu</t>
  </si>
  <si>
    <t>Ostala oprema za održavanje i zaštitu</t>
  </si>
  <si>
    <t>Ostale naknade troškova zaposlenima</t>
  </si>
  <si>
    <t xml:space="preserve">Naknada za korištenje privatnog automobila u službene svrhe </t>
  </si>
  <si>
    <t>Reprezentacija</t>
  </si>
  <si>
    <t xml:space="preserve">Reprezentacija </t>
  </si>
  <si>
    <t>Zakupnine i najamnine</t>
  </si>
  <si>
    <t>Zakupnine i najamnine za građevinske objekte</t>
  </si>
  <si>
    <t>DRŽAVNI PRORAČUN - provedba kurikularne reforme</t>
  </si>
  <si>
    <t>Uredska oprema i namještaj</t>
  </si>
  <si>
    <t xml:space="preserve">Računaa i računalna oprema </t>
  </si>
  <si>
    <t>NOVI PROJEKTI</t>
  </si>
  <si>
    <t>DRŽAVNI PRORAČUN -nabava lektire</t>
  </si>
  <si>
    <t>DRŽAVNI PRORAČUN - NABAVA UDŽBENIKA</t>
  </si>
  <si>
    <t xml:space="preserve">Naknade građanima i kuć. na temelju osig. i dr. naknade </t>
  </si>
  <si>
    <t xml:space="preserve">Ostale naknade građanima i kućanstvima iz proračuna </t>
  </si>
  <si>
    <t>Ostale naknade iz proračuna u naravi</t>
  </si>
  <si>
    <t xml:space="preserve">ŠKOLSKA SHEMA VOĆA I MLIJEKA </t>
  </si>
  <si>
    <t>Lički Osik 31.12.2019. god.</t>
  </si>
  <si>
    <t>Klasa: 602-01/19-01/31</t>
  </si>
  <si>
    <t>Urbroj: 2125/26-19-2</t>
  </si>
  <si>
    <t>Predsjednica Školskog odbora</t>
  </si>
  <si>
    <t>Marijana Musić - Mašić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</si>
</sst>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  <numFmt numFmtId="179" formatCode="[$-41A]d\.\ mmmm\ yyyy\.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24997000396251678"/>
      <name val="Arial"/>
      <family val="2"/>
    </font>
    <font>
      <b/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34" borderId="7" applyNumberFormat="0" applyAlignment="0" applyProtection="0"/>
    <xf numFmtId="0" fontId="37" fillId="42" borderId="8" applyNumberFormat="0" applyAlignment="0" applyProtection="0"/>
    <xf numFmtId="0" fontId="15" fillId="0" borderId="9" applyNumberFormat="0" applyFill="0" applyAlignment="0" applyProtection="0"/>
    <xf numFmtId="0" fontId="3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44" borderId="0" applyNumberFormat="0" applyBorder="0" applyAlignment="0" applyProtection="0"/>
    <xf numFmtId="0" fontId="35" fillId="0" borderId="0">
      <alignment/>
      <protection/>
    </xf>
    <xf numFmtId="9" fontId="1" fillId="0" borderId="0" applyFont="0" applyFill="0" applyBorder="0" applyAlignment="0" applyProtection="0"/>
    <xf numFmtId="0" fontId="4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4" fillId="45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5">
    <xf numFmtId="0" fontId="0" fillId="0" borderId="0" xfId="0" applyNumberFormat="1" applyFill="1" applyBorder="1" applyAlignment="1" applyProtection="1">
      <alignment/>
      <protection/>
    </xf>
    <xf numFmtId="3" fontId="21" fillId="47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22" fillId="0" borderId="1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0" xfId="0" applyNumberFormat="1" applyFont="1" applyBorder="1" applyAlignment="1" quotePrefix="1">
      <alignment horizontal="center" vertical="center" wrapText="1"/>
    </xf>
    <xf numFmtId="3" fontId="21" fillId="0" borderId="0" xfId="0" applyNumberFormat="1" applyFont="1" applyBorder="1" applyAlignment="1" quotePrefix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24" xfId="98" applyNumberFormat="1" applyFont="1" applyBorder="1" applyAlignment="1">
      <alignment/>
    </xf>
    <xf numFmtId="3" fontId="21" fillId="0" borderId="25" xfId="98" applyNumberFormat="1" applyFont="1" applyBorder="1" applyAlignment="1">
      <alignment/>
    </xf>
    <xf numFmtId="3" fontId="21" fillId="0" borderId="26" xfId="98" applyNumberFormat="1" applyFont="1" applyBorder="1" applyAlignment="1">
      <alignment/>
    </xf>
    <xf numFmtId="3" fontId="21" fillId="0" borderId="0" xfId="98" applyNumberFormat="1" applyFont="1" applyBorder="1" applyAlignment="1">
      <alignment/>
    </xf>
    <xf numFmtId="171" fontId="22" fillId="0" borderId="24" xfId="98" applyFont="1" applyBorder="1" applyAlignment="1">
      <alignment/>
    </xf>
    <xf numFmtId="171" fontId="22" fillId="0" borderId="25" xfId="98" applyFont="1" applyBorder="1" applyAlignment="1">
      <alignment/>
    </xf>
    <xf numFmtId="171" fontId="22" fillId="0" borderId="26" xfId="98" applyFont="1" applyBorder="1" applyAlignment="1">
      <alignment/>
    </xf>
    <xf numFmtId="171" fontId="22" fillId="0" borderId="0" xfId="98" applyFont="1" applyBorder="1" applyAlignment="1">
      <alignment/>
    </xf>
    <xf numFmtId="171" fontId="22" fillId="0" borderId="27" xfId="98" applyFont="1" applyBorder="1" applyAlignment="1">
      <alignment/>
    </xf>
    <xf numFmtId="171" fontId="21" fillId="0" borderId="28" xfId="98" applyFont="1" applyBorder="1" applyAlignment="1">
      <alignment/>
    </xf>
    <xf numFmtId="3" fontId="21" fillId="0" borderId="28" xfId="0" applyNumberFormat="1" applyFont="1" applyBorder="1" applyAlignment="1">
      <alignment/>
    </xf>
    <xf numFmtId="171" fontId="21" fillId="0" borderId="0" xfId="98" applyFont="1" applyBorder="1" applyAlignment="1">
      <alignment/>
    </xf>
    <xf numFmtId="0" fontId="21" fillId="47" borderId="17" xfId="0" applyNumberFormat="1" applyFont="1" applyFill="1" applyBorder="1" applyAlignment="1">
      <alignment horizontal="center" vertical="center" wrapText="1"/>
    </xf>
    <xf numFmtId="0" fontId="21" fillId="47" borderId="2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wrapText="1"/>
    </xf>
    <xf numFmtId="0" fontId="21" fillId="47" borderId="29" xfId="0" applyNumberFormat="1" applyFont="1" applyFill="1" applyBorder="1" applyAlignment="1">
      <alignment horizontal="center" vertical="center" wrapText="1"/>
    </xf>
    <xf numFmtId="0" fontId="21" fillId="47" borderId="30" xfId="0" applyNumberFormat="1" applyFont="1" applyFill="1" applyBorder="1" applyAlignment="1">
      <alignment horizontal="left" vertical="center" wrapText="1"/>
    </xf>
    <xf numFmtId="3" fontId="21" fillId="47" borderId="29" xfId="0" applyNumberFormat="1" applyFont="1" applyFill="1" applyBorder="1" applyAlignment="1">
      <alignment horizontal="right" vertical="center" wrapText="1"/>
    </xf>
    <xf numFmtId="0" fontId="22" fillId="48" borderId="31" xfId="0" applyNumberFormat="1" applyFont="1" applyFill="1" applyBorder="1" applyAlignment="1">
      <alignment horizontal="center" vertical="center"/>
    </xf>
    <xf numFmtId="0" fontId="21" fillId="48" borderId="31" xfId="0" applyNumberFormat="1" applyFont="1" applyFill="1" applyBorder="1" applyAlignment="1">
      <alignment vertical="center" wrapText="1"/>
    </xf>
    <xf numFmtId="3" fontId="21" fillId="48" borderId="31" xfId="0" applyNumberFormat="1" applyFont="1" applyFill="1" applyBorder="1" applyAlignment="1">
      <alignment vertical="center"/>
    </xf>
    <xf numFmtId="3" fontId="22" fillId="48" borderId="31" xfId="0" applyNumberFormat="1" applyFont="1" applyFill="1" applyBorder="1" applyAlignment="1">
      <alignment vertical="center"/>
    </xf>
    <xf numFmtId="3" fontId="22" fillId="48" borderId="32" xfId="0" applyNumberFormat="1" applyFont="1" applyFill="1" applyBorder="1" applyAlignment="1">
      <alignment vertical="center"/>
    </xf>
    <xf numFmtId="3" fontId="22" fillId="48" borderId="0" xfId="0" applyNumberFormat="1" applyFont="1" applyFill="1" applyAlignment="1">
      <alignment/>
    </xf>
    <xf numFmtId="3" fontId="21" fillId="48" borderId="33" xfId="0" applyNumberFormat="1" applyFont="1" applyFill="1" applyBorder="1" applyAlignment="1">
      <alignment vertical="center"/>
    </xf>
    <xf numFmtId="0" fontId="22" fillId="47" borderId="31" xfId="0" applyNumberFormat="1" applyFont="1" applyFill="1" applyBorder="1" applyAlignment="1">
      <alignment horizontal="center" vertical="center"/>
    </xf>
    <xf numFmtId="0" fontId="21" fillId="47" borderId="31" xfId="0" applyNumberFormat="1" applyFont="1" applyFill="1" applyBorder="1" applyAlignment="1">
      <alignment vertical="center" wrapText="1"/>
    </xf>
    <xf numFmtId="3" fontId="21" fillId="47" borderId="33" xfId="0" applyNumberFormat="1" applyFont="1" applyFill="1" applyBorder="1" applyAlignment="1">
      <alignment vertical="center"/>
    </xf>
    <xf numFmtId="0" fontId="21" fillId="48" borderId="31" xfId="0" applyNumberFormat="1" applyFont="1" applyFill="1" applyBorder="1" applyAlignment="1">
      <alignment horizontal="center" vertical="center"/>
    </xf>
    <xf numFmtId="0" fontId="21" fillId="48" borderId="31" xfId="0" applyNumberFormat="1" applyFont="1" applyFill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0" fontId="22" fillId="48" borderId="31" xfId="0" applyNumberFormat="1" applyFont="1" applyFill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0" fontId="22" fillId="48" borderId="31" xfId="0" applyNumberFormat="1" applyFont="1" applyFill="1" applyBorder="1" applyAlignment="1">
      <alignment vertical="center" wrapText="1"/>
    </xf>
    <xf numFmtId="3" fontId="21" fillId="0" borderId="31" xfId="0" applyNumberFormat="1" applyFont="1" applyBorder="1" applyAlignment="1">
      <alignment vertical="center"/>
    </xf>
    <xf numFmtId="0" fontId="21" fillId="48" borderId="31" xfId="0" applyNumberFormat="1" applyFont="1" applyFill="1" applyBorder="1" applyAlignment="1">
      <alignment horizontal="left" vertical="center"/>
    </xf>
    <xf numFmtId="0" fontId="21" fillId="48" borderId="29" xfId="0" applyNumberFormat="1" applyFont="1" applyFill="1" applyBorder="1" applyAlignment="1">
      <alignment horizontal="center" vertical="center"/>
    </xf>
    <xf numFmtId="0" fontId="22" fillId="48" borderId="33" xfId="0" applyNumberFormat="1" applyFont="1" applyFill="1" applyBorder="1" applyAlignment="1">
      <alignment horizontal="center" vertical="center"/>
    </xf>
    <xf numFmtId="0" fontId="21" fillId="48" borderId="33" xfId="0" applyNumberFormat="1" applyFont="1" applyFill="1" applyBorder="1" applyAlignment="1">
      <alignment horizontal="center" vertical="center"/>
    </xf>
    <xf numFmtId="0" fontId="21" fillId="48" borderId="33" xfId="0" applyNumberFormat="1" applyFont="1" applyFill="1" applyBorder="1" applyAlignment="1">
      <alignment vertical="center" wrapText="1"/>
    </xf>
    <xf numFmtId="0" fontId="22" fillId="48" borderId="29" xfId="0" applyNumberFormat="1" applyFont="1" applyFill="1" applyBorder="1" applyAlignment="1">
      <alignment horizontal="center" vertical="center"/>
    </xf>
    <xf numFmtId="0" fontId="21" fillId="47" borderId="31" xfId="0" applyNumberFormat="1" applyFont="1" applyFill="1" applyBorder="1" applyAlignment="1">
      <alignment vertical="center"/>
    </xf>
    <xf numFmtId="3" fontId="22" fillId="47" borderId="31" xfId="0" applyNumberFormat="1" applyFont="1" applyFill="1" applyBorder="1" applyAlignment="1">
      <alignment vertical="center"/>
    </xf>
    <xf numFmtId="3" fontId="21" fillId="47" borderId="31" xfId="0" applyNumberFormat="1" applyFont="1" applyFill="1" applyBorder="1" applyAlignment="1">
      <alignment vertical="center"/>
    </xf>
    <xf numFmtId="3" fontId="22" fillId="47" borderId="32" xfId="0" applyNumberFormat="1" applyFont="1" applyFill="1" applyBorder="1" applyAlignment="1">
      <alignment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vertical="center" wrapText="1"/>
    </xf>
    <xf numFmtId="0" fontId="22" fillId="0" borderId="31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vertical="center"/>
    </xf>
    <xf numFmtId="0" fontId="22" fillId="47" borderId="34" xfId="0" applyNumberFormat="1" applyFont="1" applyFill="1" applyBorder="1" applyAlignment="1">
      <alignment horizontal="center" vertical="center"/>
    </xf>
    <xf numFmtId="0" fontId="21" fillId="47" borderId="34" xfId="0" applyNumberFormat="1" applyFont="1" applyFill="1" applyBorder="1" applyAlignment="1">
      <alignment vertical="center" wrapText="1"/>
    </xf>
    <xf numFmtId="0" fontId="21" fillId="48" borderId="34" xfId="0" applyNumberFormat="1" applyFont="1" applyFill="1" applyBorder="1" applyAlignment="1">
      <alignment horizontal="center" vertical="center"/>
    </xf>
    <xf numFmtId="0" fontId="21" fillId="48" borderId="34" xfId="0" applyNumberFormat="1" applyFont="1" applyFill="1" applyBorder="1" applyAlignment="1">
      <alignment vertical="center"/>
    </xf>
    <xf numFmtId="0" fontId="22" fillId="48" borderId="35" xfId="0" applyNumberFormat="1" applyFont="1" applyFill="1" applyBorder="1" applyAlignment="1">
      <alignment horizontal="center" vertical="center"/>
    </xf>
    <xf numFmtId="0" fontId="21" fillId="48" borderId="33" xfId="0" applyNumberFormat="1" applyFont="1" applyFill="1" applyBorder="1" applyAlignment="1">
      <alignment horizontal="left" vertical="center"/>
    </xf>
    <xf numFmtId="0" fontId="22" fillId="48" borderId="32" xfId="0" applyNumberFormat="1" applyFont="1" applyFill="1" applyBorder="1" applyAlignment="1">
      <alignment horizontal="center" vertical="center"/>
    </xf>
    <xf numFmtId="0" fontId="22" fillId="48" borderId="32" xfId="0" applyNumberFormat="1" applyFont="1" applyFill="1" applyBorder="1" applyAlignment="1">
      <alignment vertical="center"/>
    </xf>
    <xf numFmtId="0" fontId="21" fillId="48" borderId="32" xfId="0" applyNumberFormat="1" applyFont="1" applyFill="1" applyBorder="1" applyAlignment="1">
      <alignment horizontal="center" vertical="center"/>
    </xf>
    <xf numFmtId="0" fontId="21" fillId="48" borderId="32" xfId="0" applyNumberFormat="1" applyFont="1" applyFill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0" fontId="21" fillId="48" borderId="36" xfId="0" applyNumberFormat="1" applyFont="1" applyFill="1" applyBorder="1" applyAlignment="1">
      <alignment horizontal="center" vertical="center"/>
    </xf>
    <xf numFmtId="0" fontId="22" fillId="48" borderId="36" xfId="0" applyNumberFormat="1" applyFont="1" applyFill="1" applyBorder="1" applyAlignment="1">
      <alignment vertical="center"/>
    </xf>
    <xf numFmtId="0" fontId="21" fillId="48" borderId="33" xfId="0" applyNumberFormat="1" applyFont="1" applyFill="1" applyBorder="1" applyAlignment="1">
      <alignment vertical="center"/>
    </xf>
    <xf numFmtId="0" fontId="21" fillId="48" borderId="31" xfId="0" applyNumberFormat="1" applyFont="1" applyFill="1" applyBorder="1" applyAlignment="1" quotePrefix="1">
      <alignment horizontal="left" vertical="center" wrapText="1"/>
    </xf>
    <xf numFmtId="0" fontId="22" fillId="48" borderId="31" xfId="0" applyNumberFormat="1" applyFont="1" applyFill="1" applyBorder="1" applyAlignment="1" quotePrefix="1">
      <alignment horizontal="left" vertical="center" wrapText="1"/>
    </xf>
    <xf numFmtId="0" fontId="21" fillId="48" borderId="31" xfId="0" applyNumberFormat="1" applyFont="1" applyFill="1" applyBorder="1" applyAlignment="1">
      <alignment horizontal="left" vertical="center" wrapText="1"/>
    </xf>
    <xf numFmtId="0" fontId="22" fillId="48" borderId="34" xfId="0" applyNumberFormat="1" applyFont="1" applyFill="1" applyBorder="1" applyAlignment="1">
      <alignment horizontal="center" vertical="center"/>
    </xf>
    <xf numFmtId="0" fontId="22" fillId="48" borderId="34" xfId="0" applyNumberFormat="1" applyFont="1" applyFill="1" applyBorder="1" applyAlignment="1">
      <alignment vertical="center" wrapText="1"/>
    </xf>
    <xf numFmtId="0" fontId="21" fillId="47" borderId="31" xfId="0" applyNumberFormat="1" applyFont="1" applyFill="1" applyBorder="1" applyAlignment="1">
      <alignment horizontal="center" vertical="center"/>
    </xf>
    <xf numFmtId="3" fontId="21" fillId="47" borderId="32" xfId="0" applyNumberFormat="1" applyFont="1" applyFill="1" applyBorder="1" applyAlignment="1">
      <alignment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vertical="center"/>
    </xf>
    <xf numFmtId="0" fontId="22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0" fontId="22" fillId="49" borderId="31" xfId="0" applyNumberFormat="1" applyFont="1" applyFill="1" applyBorder="1" applyAlignment="1">
      <alignment horizontal="center" vertical="center"/>
    </xf>
    <xf numFmtId="0" fontId="21" fillId="49" borderId="31" xfId="0" applyNumberFormat="1" applyFont="1" applyFill="1" applyBorder="1" applyAlignment="1">
      <alignment vertical="center"/>
    </xf>
    <xf numFmtId="3" fontId="22" fillId="49" borderId="31" xfId="0" applyNumberFormat="1" applyFont="1" applyFill="1" applyBorder="1" applyAlignment="1">
      <alignment vertical="center"/>
    </xf>
    <xf numFmtId="0" fontId="22" fillId="50" borderId="31" xfId="0" applyNumberFormat="1" applyFont="1" applyFill="1" applyBorder="1" applyAlignment="1">
      <alignment horizontal="center" vertical="center"/>
    </xf>
    <xf numFmtId="0" fontId="21" fillId="50" borderId="31" xfId="0" applyNumberFormat="1" applyFont="1" applyFill="1" applyBorder="1" applyAlignment="1">
      <alignment vertical="center"/>
    </xf>
    <xf numFmtId="3" fontId="22" fillId="50" borderId="31" xfId="0" applyNumberFormat="1" applyFont="1" applyFill="1" applyBorder="1" applyAlignment="1">
      <alignment vertical="center"/>
    </xf>
    <xf numFmtId="0" fontId="21" fillId="0" borderId="33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vertical="center" wrapText="1"/>
    </xf>
    <xf numFmtId="0" fontId="22" fillId="0" borderId="33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vertical="center" wrapText="1"/>
    </xf>
    <xf numFmtId="3" fontId="21" fillId="0" borderId="0" xfId="0" applyNumberFormat="1" applyFont="1" applyAlignment="1">
      <alignment/>
    </xf>
    <xf numFmtId="3" fontId="22" fillId="50" borderId="32" xfId="0" applyNumberFormat="1" applyFont="1" applyFill="1" applyBorder="1" applyAlignment="1">
      <alignment vertical="center"/>
    </xf>
    <xf numFmtId="3" fontId="21" fillId="48" borderId="32" xfId="0" applyNumberFormat="1" applyFont="1" applyFill="1" applyBorder="1" applyAlignment="1">
      <alignment vertical="center"/>
    </xf>
    <xf numFmtId="0" fontId="22" fillId="48" borderId="33" xfId="0" applyNumberFormat="1" applyFont="1" applyFill="1" applyBorder="1" applyAlignment="1">
      <alignment vertical="center"/>
    </xf>
    <xf numFmtId="0" fontId="22" fillId="0" borderId="33" xfId="0" applyNumberFormat="1" applyFont="1" applyBorder="1" applyAlignment="1">
      <alignment horizontal="left" vertical="center"/>
    </xf>
    <xf numFmtId="0" fontId="21" fillId="0" borderId="31" xfId="0" applyNumberFormat="1" applyFont="1" applyBorder="1" applyAlignment="1">
      <alignment horizontal="left" vertical="center" wrapText="1"/>
    </xf>
    <xf numFmtId="0" fontId="22" fillId="0" borderId="29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vertical="center"/>
    </xf>
    <xf numFmtId="0" fontId="22" fillId="50" borderId="17" xfId="0" applyNumberFormat="1" applyFont="1" applyFill="1" applyBorder="1" applyAlignment="1">
      <alignment horizontal="center" vertical="center"/>
    </xf>
    <xf numFmtId="0" fontId="21" fillId="50" borderId="17" xfId="0" applyNumberFormat="1" applyFont="1" applyFill="1" applyBorder="1" applyAlignment="1" quotePrefix="1">
      <alignment horizontal="left" vertical="center"/>
    </xf>
    <xf numFmtId="3" fontId="21" fillId="50" borderId="17" xfId="0" applyNumberFormat="1" applyFont="1" applyFill="1" applyBorder="1" applyAlignment="1">
      <alignment vertical="center"/>
    </xf>
    <xf numFmtId="3" fontId="21" fillId="50" borderId="20" xfId="0" applyNumberFormat="1" applyFont="1" applyFill="1" applyBorder="1" applyAlignment="1">
      <alignment vertical="center"/>
    </xf>
    <xf numFmtId="0" fontId="21" fillId="47" borderId="17" xfId="0" applyNumberFormat="1" applyFont="1" applyFill="1" applyBorder="1" applyAlignment="1">
      <alignment horizontal="center" vertical="center" textRotation="90" wrapText="1"/>
    </xf>
    <xf numFmtId="0" fontId="21" fillId="48" borderId="29" xfId="0" applyNumberFormat="1" applyFont="1" applyFill="1" applyBorder="1" applyAlignment="1">
      <alignment vertical="center" wrapText="1"/>
    </xf>
    <xf numFmtId="0" fontId="22" fillId="48" borderId="36" xfId="0" applyNumberFormat="1" applyFont="1" applyFill="1" applyBorder="1" applyAlignment="1">
      <alignment vertical="center" wrapText="1"/>
    </xf>
    <xf numFmtId="0" fontId="22" fillId="0" borderId="33" xfId="0" applyNumberFormat="1" applyFont="1" applyBorder="1" applyAlignment="1">
      <alignment vertical="center" wrapText="1"/>
    </xf>
    <xf numFmtId="3" fontId="21" fillId="48" borderId="34" xfId="0" applyNumberFormat="1" applyFont="1" applyFill="1" applyBorder="1" applyAlignment="1">
      <alignment vertical="center"/>
    </xf>
    <xf numFmtId="0" fontId="22" fillId="48" borderId="33" xfId="0" applyNumberFormat="1" applyFont="1" applyFill="1" applyBorder="1" applyAlignment="1">
      <alignment vertical="center" wrapText="1"/>
    </xf>
    <xf numFmtId="3" fontId="22" fillId="0" borderId="30" xfId="0" applyNumberFormat="1" applyFont="1" applyBorder="1" applyAlignment="1">
      <alignment/>
    </xf>
    <xf numFmtId="0" fontId="21" fillId="0" borderId="33" xfId="0" applyNumberFormat="1" applyFont="1" applyBorder="1" applyAlignment="1">
      <alignment vertical="center" wrapText="1"/>
    </xf>
    <xf numFmtId="3" fontId="48" fillId="47" borderId="17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Border="1" applyAlignment="1">
      <alignment vertical="center"/>
    </xf>
    <xf numFmtId="3" fontId="49" fillId="0" borderId="33" xfId="0" applyNumberFormat="1" applyFont="1" applyBorder="1" applyAlignment="1">
      <alignment vertical="center"/>
    </xf>
    <xf numFmtId="3" fontId="48" fillId="0" borderId="31" xfId="0" applyNumberFormat="1" applyFont="1" applyBorder="1" applyAlignment="1">
      <alignment vertical="center"/>
    </xf>
    <xf numFmtId="3" fontId="48" fillId="47" borderId="32" xfId="0" applyNumberFormat="1" applyFont="1" applyFill="1" applyBorder="1" applyAlignment="1">
      <alignment vertical="center"/>
    </xf>
    <xf numFmtId="3" fontId="48" fillId="48" borderId="32" xfId="0" applyNumberFormat="1" applyFont="1" applyFill="1" applyBorder="1" applyAlignment="1">
      <alignment vertical="center"/>
    </xf>
    <xf numFmtId="3" fontId="49" fillId="48" borderId="32" xfId="0" applyNumberFormat="1" applyFont="1" applyFill="1" applyBorder="1" applyAlignment="1">
      <alignment vertical="center"/>
    </xf>
    <xf numFmtId="3" fontId="49" fillId="48" borderId="31" xfId="0" applyNumberFormat="1" applyFont="1" applyFill="1" applyBorder="1" applyAlignment="1">
      <alignment vertical="center"/>
    </xf>
    <xf numFmtId="3" fontId="48" fillId="48" borderId="31" xfId="0" applyNumberFormat="1" applyFont="1" applyFill="1" applyBorder="1" applyAlignment="1">
      <alignment vertical="center"/>
    </xf>
    <xf numFmtId="3" fontId="48" fillId="47" borderId="31" xfId="0" applyNumberFormat="1" applyFont="1" applyFill="1" applyBorder="1" applyAlignment="1">
      <alignment vertical="center"/>
    </xf>
    <xf numFmtId="3" fontId="48" fillId="48" borderId="34" xfId="0" applyNumberFormat="1" applyFont="1" applyFill="1" applyBorder="1" applyAlignment="1">
      <alignment vertical="center"/>
    </xf>
    <xf numFmtId="3" fontId="48" fillId="0" borderId="32" xfId="0" applyNumberFormat="1" applyFont="1" applyBorder="1" applyAlignment="1">
      <alignment vertical="center"/>
    </xf>
    <xf numFmtId="3" fontId="49" fillId="0" borderId="32" xfId="0" applyNumberFormat="1" applyFont="1" applyBorder="1" applyAlignment="1">
      <alignment vertical="center"/>
    </xf>
    <xf numFmtId="3" fontId="48" fillId="47" borderId="33" xfId="0" applyNumberFormat="1" applyFont="1" applyFill="1" applyBorder="1" applyAlignment="1">
      <alignment vertical="center"/>
    </xf>
    <xf numFmtId="3" fontId="48" fillId="0" borderId="29" xfId="0" applyNumberFormat="1" applyFont="1" applyBorder="1" applyAlignment="1">
      <alignment vertical="center"/>
    </xf>
    <xf numFmtId="3" fontId="49" fillId="0" borderId="29" xfId="0" applyNumberFormat="1" applyFont="1" applyBorder="1" applyAlignment="1">
      <alignment vertical="center"/>
    </xf>
    <xf numFmtId="3" fontId="48" fillId="0" borderId="33" xfId="0" applyNumberFormat="1" applyFont="1" applyBorder="1" applyAlignment="1">
      <alignment vertical="center"/>
    </xf>
    <xf numFmtId="3" fontId="48" fillId="0" borderId="34" xfId="0" applyNumberFormat="1" applyFont="1" applyBorder="1" applyAlignment="1">
      <alignment vertical="center"/>
    </xf>
    <xf numFmtId="3" fontId="48" fillId="48" borderId="33" xfId="0" applyNumberFormat="1" applyFont="1" applyFill="1" applyBorder="1" applyAlignment="1">
      <alignment vertical="center"/>
    </xf>
    <xf numFmtId="3" fontId="48" fillId="47" borderId="29" xfId="0" applyNumberFormat="1" applyFont="1" applyFill="1" applyBorder="1" applyAlignment="1">
      <alignment horizontal="right" vertical="center" wrapText="1"/>
    </xf>
    <xf numFmtId="3" fontId="48" fillId="47" borderId="36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wrapText="1"/>
    </xf>
    <xf numFmtId="3" fontId="21" fillId="0" borderId="30" xfId="0" applyNumberFormat="1" applyFont="1" applyBorder="1" applyAlignment="1" quotePrefix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0" xfId="98" applyNumberFormat="1" applyFont="1" applyBorder="1" applyAlignment="1">
      <alignment/>
    </xf>
    <xf numFmtId="171" fontId="22" fillId="0" borderId="30" xfId="98" applyFont="1" applyBorder="1" applyAlignment="1">
      <alignment/>
    </xf>
    <xf numFmtId="171" fontId="21" fillId="0" borderId="30" xfId="98" applyFont="1" applyBorder="1" applyAlignment="1">
      <alignment/>
    </xf>
    <xf numFmtId="3" fontId="22" fillId="0" borderId="0" xfId="0" applyNumberFormat="1" applyFont="1" applyBorder="1" applyAlignment="1">
      <alignment/>
    </xf>
    <xf numFmtId="3" fontId="21" fillId="48" borderId="0" xfId="0" applyNumberFormat="1" applyFont="1" applyFill="1" applyAlignment="1">
      <alignment/>
    </xf>
    <xf numFmtId="0" fontId="22" fillId="0" borderId="34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 vertical="center"/>
    </xf>
    <xf numFmtId="3" fontId="49" fillId="0" borderId="34" xfId="0" applyNumberFormat="1" applyFont="1" applyBorder="1" applyAlignment="1">
      <alignment vertical="center"/>
    </xf>
    <xf numFmtId="3" fontId="22" fillId="50" borderId="17" xfId="0" applyNumberFormat="1" applyFont="1" applyFill="1" applyBorder="1" applyAlignment="1">
      <alignment vertical="center"/>
    </xf>
    <xf numFmtId="3" fontId="49" fillId="50" borderId="17" xfId="0" applyNumberFormat="1" applyFont="1" applyFill="1" applyBorder="1" applyAlignment="1">
      <alignment vertical="center"/>
    </xf>
    <xf numFmtId="3" fontId="49" fillId="50" borderId="20" xfId="0" applyNumberFormat="1" applyFont="1" applyFill="1" applyBorder="1" applyAlignment="1">
      <alignment vertical="center"/>
    </xf>
    <xf numFmtId="0" fontId="21" fillId="50" borderId="17" xfId="0" applyNumberFormat="1" applyFont="1" applyFill="1" applyBorder="1" applyAlignment="1">
      <alignment vertical="center"/>
    </xf>
    <xf numFmtId="3" fontId="50" fillId="0" borderId="36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48" fillId="0" borderId="0" xfId="0" applyNumberFormat="1" applyFont="1" applyAlignment="1">
      <alignment wrapText="1"/>
    </xf>
    <xf numFmtId="0" fontId="49" fillId="0" borderId="31" xfId="0" applyNumberFormat="1" applyFont="1" applyBorder="1" applyAlignment="1">
      <alignment horizontal="center" vertical="center"/>
    </xf>
    <xf numFmtId="0" fontId="49" fillId="0" borderId="31" xfId="0" applyNumberFormat="1" applyFont="1" applyBorder="1" applyAlignment="1">
      <alignment vertical="center" wrapText="1"/>
    </xf>
    <xf numFmtId="0" fontId="49" fillId="0" borderId="33" xfId="0" applyNumberFormat="1" applyFont="1" applyBorder="1" applyAlignment="1">
      <alignment horizontal="left" vertical="center"/>
    </xf>
    <xf numFmtId="0" fontId="21" fillId="0" borderId="32" xfId="0" applyNumberFormat="1" applyFont="1" applyBorder="1" applyAlignment="1">
      <alignment vertical="center" wrapText="1"/>
    </xf>
    <xf numFmtId="0" fontId="21" fillId="0" borderId="35" xfId="0" applyNumberFormat="1" applyFont="1" applyBorder="1" applyAlignment="1">
      <alignment horizontal="center" vertical="center"/>
    </xf>
    <xf numFmtId="0" fontId="49" fillId="0" borderId="36" xfId="0" applyNumberFormat="1" applyFont="1" applyBorder="1" applyAlignment="1">
      <alignment horizontal="left" vertical="center"/>
    </xf>
    <xf numFmtId="0" fontId="48" fillId="0" borderId="31" xfId="0" applyNumberFormat="1" applyFont="1" applyBorder="1" applyAlignment="1">
      <alignment horizontal="center" vertical="center"/>
    </xf>
    <xf numFmtId="0" fontId="48" fillId="0" borderId="31" xfId="0" applyNumberFormat="1" applyFont="1" applyBorder="1" applyAlignment="1">
      <alignment vertical="center" wrapText="1"/>
    </xf>
    <xf numFmtId="0" fontId="49" fillId="0" borderId="29" xfId="0" applyNumberFormat="1" applyFont="1" applyBorder="1" applyAlignment="1">
      <alignment horizontal="center" vertical="center"/>
    </xf>
    <xf numFmtId="3" fontId="21" fillId="48" borderId="37" xfId="0" applyNumberFormat="1" applyFont="1" applyFill="1" applyBorder="1" applyAlignment="1">
      <alignment vertical="center"/>
    </xf>
    <xf numFmtId="0" fontId="49" fillId="0" borderId="31" xfId="0" applyNumberFormat="1" applyFont="1" applyBorder="1" applyAlignment="1">
      <alignment vertical="center"/>
    </xf>
    <xf numFmtId="0" fontId="48" fillId="0" borderId="31" xfId="0" applyNumberFormat="1" applyFont="1" applyBorder="1" applyAlignment="1">
      <alignment vertical="center"/>
    </xf>
    <xf numFmtId="3" fontId="49" fillId="48" borderId="0" xfId="0" applyNumberFormat="1" applyFont="1" applyFill="1" applyAlignment="1">
      <alignment/>
    </xf>
    <xf numFmtId="3" fontId="51" fillId="48" borderId="32" xfId="0" applyNumberFormat="1" applyFont="1" applyFill="1" applyBorder="1" applyAlignment="1">
      <alignment vertical="center"/>
    </xf>
    <xf numFmtId="3" fontId="50" fillId="48" borderId="32" xfId="0" applyNumberFormat="1" applyFont="1" applyFill="1" applyBorder="1" applyAlignment="1">
      <alignment vertical="center"/>
    </xf>
    <xf numFmtId="3" fontId="51" fillId="0" borderId="32" xfId="0" applyNumberFormat="1" applyFont="1" applyBorder="1" applyAlignment="1">
      <alignment vertical="center"/>
    </xf>
    <xf numFmtId="3" fontId="51" fillId="0" borderId="36" xfId="0" applyNumberFormat="1" applyFont="1" applyBorder="1" applyAlignment="1">
      <alignment vertical="center"/>
    </xf>
    <xf numFmtId="3" fontId="50" fillId="0" borderId="32" xfId="0" applyNumberFormat="1" applyFont="1" applyBorder="1" applyAlignment="1">
      <alignment vertical="center"/>
    </xf>
    <xf numFmtId="0" fontId="48" fillId="48" borderId="31" xfId="0" applyNumberFormat="1" applyFont="1" applyFill="1" applyBorder="1" applyAlignment="1">
      <alignment horizontal="center" vertical="center"/>
    </xf>
    <xf numFmtId="0" fontId="49" fillId="48" borderId="31" xfId="0" applyNumberFormat="1" applyFont="1" applyFill="1" applyBorder="1" applyAlignment="1">
      <alignment vertical="center"/>
    </xf>
    <xf numFmtId="0" fontId="49" fillId="48" borderId="31" xfId="0" applyNumberFormat="1" applyFont="1" applyFill="1" applyBorder="1" applyAlignment="1">
      <alignment horizontal="center" vertical="center"/>
    </xf>
    <xf numFmtId="3" fontId="50" fillId="0" borderId="30" xfId="0" applyNumberFormat="1" applyFont="1" applyBorder="1" applyAlignment="1">
      <alignment vertical="center"/>
    </xf>
    <xf numFmtId="3" fontId="51" fillId="47" borderId="32" xfId="0" applyNumberFormat="1" applyFont="1" applyFill="1" applyBorder="1" applyAlignment="1">
      <alignment vertical="center"/>
    </xf>
    <xf numFmtId="3" fontId="50" fillId="49" borderId="32" xfId="0" applyNumberFormat="1" applyFont="1" applyFill="1" applyBorder="1" applyAlignment="1">
      <alignment vertical="center"/>
    </xf>
    <xf numFmtId="3" fontId="50" fillId="50" borderId="32" xfId="0" applyNumberFormat="1" applyFont="1" applyFill="1" applyBorder="1" applyAlignment="1">
      <alignment vertical="center"/>
    </xf>
    <xf numFmtId="3" fontId="51" fillId="0" borderId="37" xfId="0" applyNumberFormat="1" applyFont="1" applyBorder="1" applyAlignment="1">
      <alignment vertical="center"/>
    </xf>
    <xf numFmtId="3" fontId="51" fillId="0" borderId="30" xfId="0" applyNumberFormat="1" applyFont="1" applyBorder="1" applyAlignment="1">
      <alignment vertical="center"/>
    </xf>
    <xf numFmtId="3" fontId="51" fillId="48" borderId="36" xfId="0" applyNumberFormat="1" applyFont="1" applyFill="1" applyBorder="1" applyAlignment="1">
      <alignment vertical="center"/>
    </xf>
    <xf numFmtId="3" fontId="51" fillId="47" borderId="30" xfId="0" applyNumberFormat="1" applyFont="1" applyFill="1" applyBorder="1" applyAlignment="1">
      <alignment horizontal="right" vertical="center" wrapText="1"/>
    </xf>
    <xf numFmtId="3" fontId="51" fillId="47" borderId="20" xfId="0" applyNumberFormat="1" applyFont="1" applyFill="1" applyBorder="1" applyAlignment="1">
      <alignment horizontal="center" vertical="center" wrapText="1"/>
    </xf>
    <xf numFmtId="0" fontId="52" fillId="49" borderId="31" xfId="0" applyNumberFormat="1" applyFont="1" applyFill="1" applyBorder="1" applyAlignment="1">
      <alignment horizontal="center" vertical="center"/>
    </xf>
    <xf numFmtId="3" fontId="52" fillId="49" borderId="31" xfId="0" applyNumberFormat="1" applyFont="1" applyFill="1" applyBorder="1" applyAlignment="1">
      <alignment vertical="center"/>
    </xf>
    <xf numFmtId="3" fontId="22" fillId="0" borderId="38" xfId="0" applyNumberFormat="1" applyFont="1" applyBorder="1" applyAlignment="1">
      <alignment/>
    </xf>
    <xf numFmtId="3" fontId="51" fillId="49" borderId="32" xfId="0" applyNumberFormat="1" applyFont="1" applyFill="1" applyBorder="1" applyAlignment="1">
      <alignment vertical="center"/>
    </xf>
    <xf numFmtId="3" fontId="48" fillId="49" borderId="31" xfId="0" applyNumberFormat="1" applyFont="1" applyFill="1" applyBorder="1" applyAlignment="1">
      <alignment vertical="center"/>
    </xf>
    <xf numFmtId="0" fontId="48" fillId="48" borderId="31" xfId="0" applyNumberFormat="1" applyFont="1" applyFill="1" applyBorder="1" applyAlignment="1">
      <alignment vertical="center"/>
    </xf>
    <xf numFmtId="0" fontId="48" fillId="0" borderId="33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>
      <alignment horizontal="left" vertical="center"/>
    </xf>
    <xf numFmtId="0" fontId="48" fillId="0" borderId="29" xfId="0" applyNumberFormat="1" applyFont="1" applyBorder="1" applyAlignment="1">
      <alignment horizontal="center" vertical="center"/>
    </xf>
    <xf numFmtId="0" fontId="48" fillId="0" borderId="34" xfId="0" applyNumberFormat="1" applyFont="1" applyBorder="1" applyAlignment="1">
      <alignment vertical="center" wrapText="1"/>
    </xf>
    <xf numFmtId="0" fontId="48" fillId="0" borderId="34" xfId="0" applyNumberFormat="1" applyFont="1" applyBorder="1" applyAlignment="1">
      <alignment horizontal="center" vertical="center"/>
    </xf>
    <xf numFmtId="0" fontId="49" fillId="50" borderId="31" xfId="0" applyNumberFormat="1" applyFont="1" applyFill="1" applyBorder="1" applyAlignment="1">
      <alignment horizontal="center" vertical="center"/>
    </xf>
    <xf numFmtId="3" fontId="49" fillId="50" borderId="31" xfId="0" applyNumberFormat="1" applyFont="1" applyFill="1" applyBorder="1" applyAlignment="1">
      <alignment vertical="center"/>
    </xf>
    <xf numFmtId="0" fontId="51" fillId="50" borderId="31" xfId="0" applyNumberFormat="1" applyFont="1" applyFill="1" applyBorder="1" applyAlignment="1">
      <alignment vertical="center"/>
    </xf>
    <xf numFmtId="0" fontId="53" fillId="50" borderId="31" xfId="0" applyNumberFormat="1" applyFont="1" applyFill="1" applyBorder="1" applyAlignment="1">
      <alignment vertical="center"/>
    </xf>
    <xf numFmtId="0" fontId="49" fillId="0" borderId="34" xfId="0" applyNumberFormat="1" applyFont="1" applyBorder="1" applyAlignment="1">
      <alignment horizontal="center" vertical="center"/>
    </xf>
    <xf numFmtId="0" fontId="21" fillId="50" borderId="34" xfId="0" applyNumberFormat="1" applyFont="1" applyFill="1" applyBorder="1" applyAlignment="1">
      <alignment horizontal="center" vertical="center"/>
    </xf>
    <xf numFmtId="0" fontId="21" fillId="50" borderId="0" xfId="0" applyNumberFormat="1" applyFont="1" applyFill="1" applyBorder="1" applyAlignment="1">
      <alignment vertical="center" wrapText="1"/>
    </xf>
    <xf numFmtId="0" fontId="21" fillId="50" borderId="31" xfId="0" applyNumberFormat="1" applyFont="1" applyFill="1" applyBorder="1" applyAlignment="1">
      <alignment vertical="center" wrapText="1"/>
    </xf>
    <xf numFmtId="3" fontId="48" fillId="50" borderId="31" xfId="0" applyNumberFormat="1" applyFont="1" applyFill="1" applyBorder="1" applyAlignment="1">
      <alignment vertical="center"/>
    </xf>
    <xf numFmtId="0" fontId="49" fillId="0" borderId="0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/>
    </xf>
    <xf numFmtId="3" fontId="22" fillId="0" borderId="0" xfId="0" applyNumberFormat="1" applyFont="1" applyBorder="1" applyAlignment="1">
      <alignment vertical="center"/>
    </xf>
    <xf numFmtId="0" fontId="49" fillId="50" borderId="0" xfId="0" applyNumberFormat="1" applyFont="1" applyFill="1" applyBorder="1" applyAlignment="1">
      <alignment horizontal="center" vertical="center"/>
    </xf>
    <xf numFmtId="3" fontId="22" fillId="50" borderId="0" xfId="0" applyNumberFormat="1" applyFont="1" applyFill="1" applyBorder="1" applyAlignment="1">
      <alignment vertical="center"/>
    </xf>
    <xf numFmtId="3" fontId="51" fillId="50" borderId="32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a\Desktop\FINANCIJSKI%20PLAN%202017\Financijski%20plan%202016.%20-%202018%20-%20LI&#268;KI%20O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 Ril"/>
    </sheetNames>
    <sheetDataSet>
      <sheetData sheetId="0">
        <row r="33">
          <cell r="A33">
            <v>3</v>
          </cell>
          <cell r="B33" t="str">
            <v>Rashodi poslovanja</v>
          </cell>
        </row>
        <row r="34">
          <cell r="A34">
            <v>32</v>
          </cell>
          <cell r="B34" t="str">
            <v>Materijalni rashodi</v>
          </cell>
        </row>
        <row r="35">
          <cell r="A35">
            <v>321</v>
          </cell>
          <cell r="B35" t="str">
            <v>Naknade troškova zaposlenima</v>
          </cell>
        </row>
        <row r="38">
          <cell r="A38">
            <v>322</v>
          </cell>
          <cell r="B38" t="str">
            <v>Rashodi za materijal i energiju</v>
          </cell>
        </row>
        <row r="44">
          <cell r="A44">
            <v>323</v>
          </cell>
          <cell r="B44" t="str">
            <v>Rashodi za usluge</v>
          </cell>
        </row>
        <row r="51">
          <cell r="A51">
            <v>3237</v>
          </cell>
          <cell r="B51" t="str">
            <v>Intelektualne i osobne usluge</v>
          </cell>
        </row>
        <row r="53">
          <cell r="A53">
            <v>329</v>
          </cell>
          <cell r="B53" t="str">
            <v>Ostali nespomenuti rashodi poslovanja </v>
          </cell>
        </row>
        <row r="56">
          <cell r="A56">
            <v>34</v>
          </cell>
          <cell r="B56" t="str">
            <v>Financijski rashodi</v>
          </cell>
        </row>
        <row r="57">
          <cell r="A57">
            <v>343</v>
          </cell>
          <cell r="B57" t="str">
            <v>Ostali financijski rashodi</v>
          </cell>
        </row>
        <row r="59">
          <cell r="A59">
            <v>37</v>
          </cell>
          <cell r="B59" t="str">
            <v>Naknade građanima i kuć. na temelju osig. i dr. naknade </v>
          </cell>
        </row>
        <row r="60">
          <cell r="A60">
            <v>372</v>
          </cell>
          <cell r="B60" t="str">
            <v>Ostale naknade građanima i kućanstvima iz proračuna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6"/>
  <sheetViews>
    <sheetView tabSelected="1" zoomScalePageLayoutView="0" workbookViewId="0" topLeftCell="A276">
      <selection activeCell="F299" sqref="F299"/>
    </sheetView>
  </sheetViews>
  <sheetFormatPr defaultColWidth="9.140625" defaultRowHeight="12.75"/>
  <cols>
    <col min="1" max="1" width="11.28125" style="7" customWidth="1"/>
    <col min="2" max="2" width="19.140625" style="7" customWidth="1"/>
    <col min="3" max="3" width="37.00390625" style="3" customWidth="1"/>
    <col min="4" max="4" width="13.7109375" style="3" customWidth="1"/>
    <col min="5" max="5" width="18.421875" style="123" customWidth="1"/>
    <col min="6" max="6" width="28.28125" style="3" customWidth="1"/>
    <col min="7" max="7" width="8.28125" style="3" customWidth="1"/>
    <col min="8" max="8" width="7.00390625" style="3" customWidth="1"/>
    <col min="9" max="9" width="7.28125" style="3" customWidth="1"/>
    <col min="10" max="10" width="7.8515625" style="3" customWidth="1"/>
    <col min="11" max="11" width="13.421875" style="3" hidden="1" customWidth="1"/>
    <col min="12" max="12" width="16.7109375" style="3" hidden="1" customWidth="1"/>
    <col min="13" max="13" width="16.421875" style="3" hidden="1" customWidth="1"/>
    <col min="14" max="16384" width="9.140625" style="3" customWidth="1"/>
  </cols>
  <sheetData>
    <row r="1" spans="1:13" ht="60" customHeight="1">
      <c r="A1" s="223" t="s">
        <v>174</v>
      </c>
      <c r="B1" s="223"/>
      <c r="C1" s="224"/>
      <c r="D1" s="224"/>
      <c r="E1" s="224"/>
      <c r="F1" s="224"/>
      <c r="G1" s="224"/>
      <c r="H1" s="224"/>
      <c r="I1" s="224"/>
      <c r="J1" s="2"/>
      <c r="L1" s="4"/>
      <c r="M1" s="4"/>
    </row>
    <row r="2" spans="1:13" ht="20.25" customHeight="1" hidden="1">
      <c r="A2" s="5"/>
      <c r="B2" s="5"/>
      <c r="C2" s="4"/>
      <c r="D2" s="4"/>
      <c r="E2" s="146"/>
      <c r="F2" s="4"/>
      <c r="G2" s="4"/>
      <c r="H2" s="4"/>
      <c r="I2" s="4"/>
      <c r="J2" s="4"/>
      <c r="K2" s="4"/>
      <c r="L2" s="4"/>
      <c r="M2" s="4"/>
    </row>
    <row r="3" ht="18" customHeight="1" hidden="1">
      <c r="A3" s="6"/>
    </row>
    <row r="4" spans="1:6" ht="53.25" customHeight="1" hidden="1">
      <c r="A4" s="8" t="s">
        <v>9</v>
      </c>
      <c r="B4" s="8"/>
      <c r="C4" s="9" t="s">
        <v>10</v>
      </c>
      <c r="D4" s="10" t="s">
        <v>11</v>
      </c>
      <c r="E4" s="147"/>
      <c r="F4" s="11"/>
    </row>
    <row r="5" spans="1:6" ht="8.25" customHeight="1" hidden="1">
      <c r="A5" s="12"/>
      <c r="B5" s="12"/>
      <c r="C5" s="13"/>
      <c r="D5" s="14"/>
      <c r="E5" s="148"/>
      <c r="F5" s="15"/>
    </row>
    <row r="6" spans="1:6" ht="15" customHeight="1" hidden="1">
      <c r="A6" s="16"/>
      <c r="B6" s="16"/>
      <c r="C6" s="17"/>
      <c r="D6" s="18"/>
      <c r="E6" s="149"/>
      <c r="F6" s="19"/>
    </row>
    <row r="7" spans="1:6" ht="11.25" hidden="1">
      <c r="A7" s="16"/>
      <c r="B7" s="16"/>
      <c r="C7" s="17"/>
      <c r="D7" s="18"/>
      <c r="E7" s="149"/>
      <c r="F7" s="19"/>
    </row>
    <row r="8" spans="1:6" ht="55.5" customHeight="1" hidden="1">
      <c r="A8" s="20"/>
      <c r="B8" s="20"/>
      <c r="C8" s="21"/>
      <c r="D8" s="22"/>
      <c r="E8" s="150"/>
      <c r="F8" s="23"/>
    </row>
    <row r="9" spans="1:6" ht="15" customHeight="1" hidden="1">
      <c r="A9" s="20"/>
      <c r="B9" s="20"/>
      <c r="C9" s="21"/>
      <c r="D9" s="22"/>
      <c r="E9" s="150"/>
      <c r="F9" s="23"/>
    </row>
    <row r="10" spans="1:6" ht="15" customHeight="1" hidden="1">
      <c r="A10" s="20"/>
      <c r="B10" s="20"/>
      <c r="C10" s="21"/>
      <c r="D10" s="22"/>
      <c r="E10" s="150"/>
      <c r="F10" s="23"/>
    </row>
    <row r="11" spans="1:6" ht="15" customHeight="1" hidden="1">
      <c r="A11" s="20"/>
      <c r="B11" s="20"/>
      <c r="C11" s="21"/>
      <c r="D11" s="22"/>
      <c r="E11" s="150"/>
      <c r="F11" s="23"/>
    </row>
    <row r="12" spans="1:6" ht="55.5" customHeight="1" hidden="1">
      <c r="A12" s="20"/>
      <c r="B12" s="20"/>
      <c r="C12" s="21"/>
      <c r="D12" s="22"/>
      <c r="E12" s="150"/>
      <c r="F12" s="23"/>
    </row>
    <row r="13" spans="1:6" ht="15" customHeight="1" hidden="1">
      <c r="A13" s="20"/>
      <c r="B13" s="20"/>
      <c r="C13" s="21"/>
      <c r="D13" s="22"/>
      <c r="E13" s="150"/>
      <c r="F13" s="23"/>
    </row>
    <row r="14" spans="1:6" ht="6.75" customHeight="1" hidden="1">
      <c r="A14" s="24"/>
      <c r="B14" s="24"/>
      <c r="C14" s="24"/>
      <c r="D14" s="24"/>
      <c r="E14" s="150"/>
      <c r="F14" s="23"/>
    </row>
    <row r="15" spans="1:6" ht="11.25" hidden="1">
      <c r="A15" s="25"/>
      <c r="B15" s="25"/>
      <c r="C15" s="26"/>
      <c r="D15" s="25"/>
      <c r="E15" s="151"/>
      <c r="F15" s="27"/>
    </row>
    <row r="16" spans="1:6" s="30" customFormat="1" ht="36">
      <c r="A16" s="117" t="s">
        <v>12</v>
      </c>
      <c r="B16" s="28" t="s">
        <v>13</v>
      </c>
      <c r="C16" s="29" t="s">
        <v>14</v>
      </c>
      <c r="D16" s="1" t="s">
        <v>175</v>
      </c>
      <c r="E16" s="125" t="s">
        <v>124</v>
      </c>
      <c r="F16" s="195" t="s">
        <v>176</v>
      </c>
    </row>
    <row r="17" spans="1:6" s="30" customFormat="1" ht="11.25">
      <c r="A17" s="31"/>
      <c r="B17" s="31">
        <v>3</v>
      </c>
      <c r="C17" s="32" t="s">
        <v>15</v>
      </c>
      <c r="D17" s="33">
        <f>SUM(D18)</f>
        <v>4032000</v>
      </c>
      <c r="E17" s="144">
        <v>0</v>
      </c>
      <c r="F17" s="194">
        <f>SUM(F18+F28)</f>
        <v>4032000</v>
      </c>
    </row>
    <row r="18" spans="1:6" s="39" customFormat="1" ht="14.25" customHeight="1">
      <c r="A18" s="34"/>
      <c r="B18" s="34">
        <v>31</v>
      </c>
      <c r="C18" s="35" t="s">
        <v>0</v>
      </c>
      <c r="D18" s="36">
        <f>SUM(D19+D23+D25+D28)</f>
        <v>4032000</v>
      </c>
      <c r="E18" s="133">
        <v>0</v>
      </c>
      <c r="F18" s="179">
        <f>SUM(F19+F23+F25)</f>
        <v>3882000</v>
      </c>
    </row>
    <row r="19" spans="1:6" s="39" customFormat="1" ht="14.25" customHeight="1">
      <c r="A19" s="34"/>
      <c r="B19" s="34">
        <v>311</v>
      </c>
      <c r="C19" s="35" t="s">
        <v>1</v>
      </c>
      <c r="D19" s="40">
        <f>SUM(D20:D22)</f>
        <v>3175000</v>
      </c>
      <c r="E19" s="143">
        <v>0</v>
      </c>
      <c r="F19" s="179">
        <f>SUM(D19-E19)</f>
        <v>3175000</v>
      </c>
    </row>
    <row r="20" spans="1:6" s="39" customFormat="1" ht="14.25" customHeight="1">
      <c r="A20" s="34"/>
      <c r="B20" s="34">
        <v>3111</v>
      </c>
      <c r="C20" s="35" t="s">
        <v>16</v>
      </c>
      <c r="D20" s="40">
        <v>3137000</v>
      </c>
      <c r="E20" s="143">
        <v>0</v>
      </c>
      <c r="F20" s="179">
        <f>SUM(D20-E20)</f>
        <v>3137000</v>
      </c>
    </row>
    <row r="21" spans="1:6" s="39" customFormat="1" ht="14.25" customHeight="1">
      <c r="A21" s="34"/>
      <c r="B21" s="34">
        <v>3113</v>
      </c>
      <c r="C21" s="35" t="s">
        <v>17</v>
      </c>
      <c r="D21" s="40">
        <v>8000</v>
      </c>
      <c r="E21" s="143">
        <v>0</v>
      </c>
      <c r="F21" s="193">
        <f>SUM(D21+E21)</f>
        <v>8000</v>
      </c>
    </row>
    <row r="22" spans="1:6" s="39" customFormat="1" ht="14.25" customHeight="1">
      <c r="A22" s="34"/>
      <c r="B22" s="34">
        <v>3114</v>
      </c>
      <c r="C22" s="35" t="s">
        <v>18</v>
      </c>
      <c r="D22" s="40">
        <v>30000</v>
      </c>
      <c r="E22" s="143">
        <v>0</v>
      </c>
      <c r="F22" s="193">
        <f aca="true" t="shared" si="0" ref="F22:F30">SUM(D22-E22)</f>
        <v>30000</v>
      </c>
    </row>
    <row r="23" spans="1:6" s="39" customFormat="1" ht="14.25" customHeight="1">
      <c r="A23" s="34"/>
      <c r="B23" s="34">
        <v>312</v>
      </c>
      <c r="C23" s="35" t="s">
        <v>2</v>
      </c>
      <c r="D23" s="40">
        <f>SUM(D24)</f>
        <v>150000</v>
      </c>
      <c r="E23" s="143">
        <v>0</v>
      </c>
      <c r="F23" s="193">
        <f t="shared" si="0"/>
        <v>150000</v>
      </c>
    </row>
    <row r="24" spans="1:6" s="39" customFormat="1" ht="14.25" customHeight="1">
      <c r="A24" s="34"/>
      <c r="B24" s="34">
        <v>3121</v>
      </c>
      <c r="C24" s="35" t="s">
        <v>2</v>
      </c>
      <c r="D24" s="40">
        <v>150000</v>
      </c>
      <c r="E24" s="143">
        <v>0</v>
      </c>
      <c r="F24" s="193">
        <f t="shared" si="0"/>
        <v>150000</v>
      </c>
    </row>
    <row r="25" spans="1:6" s="39" customFormat="1" ht="14.25" customHeight="1">
      <c r="A25" s="34"/>
      <c r="B25" s="34">
        <v>313</v>
      </c>
      <c r="C25" s="35" t="s">
        <v>3</v>
      </c>
      <c r="D25" s="40">
        <f>SUM(D26:D27)</f>
        <v>557000</v>
      </c>
      <c r="E25" s="143">
        <v>0</v>
      </c>
      <c r="F25" s="193">
        <f>SUM(F26:F27)</f>
        <v>557000</v>
      </c>
    </row>
    <row r="26" spans="1:6" s="39" customFormat="1" ht="16.5" customHeight="1">
      <c r="A26" s="34"/>
      <c r="B26" s="34">
        <v>3132</v>
      </c>
      <c r="C26" s="35" t="s">
        <v>19</v>
      </c>
      <c r="D26" s="40">
        <v>500000</v>
      </c>
      <c r="E26" s="143">
        <v>52000</v>
      </c>
      <c r="F26" s="193">
        <f>SUM(D26+E26)</f>
        <v>552000</v>
      </c>
    </row>
    <row r="27" spans="1:6" s="39" customFormat="1" ht="20.25" customHeight="1">
      <c r="A27" s="34"/>
      <c r="B27" s="34">
        <v>3133</v>
      </c>
      <c r="C27" s="35" t="s">
        <v>20</v>
      </c>
      <c r="D27" s="40">
        <v>57000</v>
      </c>
      <c r="E27" s="143">
        <v>-52000</v>
      </c>
      <c r="F27" s="193">
        <f>SUM(D27+E27)</f>
        <v>5000</v>
      </c>
    </row>
    <row r="28" spans="1:6" s="39" customFormat="1" ht="14.25" customHeight="1">
      <c r="A28" s="34"/>
      <c r="B28" s="34">
        <v>32</v>
      </c>
      <c r="C28" s="35" t="s">
        <v>4</v>
      </c>
      <c r="D28" s="40">
        <f>SUM(D29)</f>
        <v>150000</v>
      </c>
      <c r="E28" s="143">
        <v>0</v>
      </c>
      <c r="F28" s="193">
        <f t="shared" si="0"/>
        <v>150000</v>
      </c>
    </row>
    <row r="29" spans="1:6" s="39" customFormat="1" ht="14.25" customHeight="1">
      <c r="A29" s="34"/>
      <c r="B29" s="34">
        <v>321</v>
      </c>
      <c r="C29" s="35" t="s">
        <v>5</v>
      </c>
      <c r="D29" s="40">
        <v>150000</v>
      </c>
      <c r="E29" s="143">
        <v>0</v>
      </c>
      <c r="F29" s="193">
        <f t="shared" si="0"/>
        <v>150000</v>
      </c>
    </row>
    <row r="30" spans="1:6" s="39" customFormat="1" ht="14.25" customHeight="1">
      <c r="A30" s="34"/>
      <c r="B30" s="34">
        <v>3212</v>
      </c>
      <c r="C30" s="35" t="s">
        <v>21</v>
      </c>
      <c r="D30" s="40">
        <v>150000</v>
      </c>
      <c r="E30" s="143">
        <v>0</v>
      </c>
      <c r="F30" s="193">
        <f t="shared" si="0"/>
        <v>150000</v>
      </c>
    </row>
    <row r="31" spans="1:6" ht="25.5" customHeight="1">
      <c r="A31" s="41"/>
      <c r="B31" s="41"/>
      <c r="C31" s="42" t="s">
        <v>22</v>
      </c>
      <c r="D31" s="43"/>
      <c r="E31" s="138"/>
      <c r="F31" s="145"/>
    </row>
    <row r="32" spans="1:6" ht="14.25" customHeight="1">
      <c r="A32" s="34"/>
      <c r="B32" s="44">
        <f>'[1]FP Ril'!A33</f>
        <v>3</v>
      </c>
      <c r="C32" s="45" t="str">
        <f>'[1]FP Ril'!B33</f>
        <v>Rashodi poslovanja</v>
      </c>
      <c r="D32" s="40">
        <f>SUM(D33+D90+D94)</f>
        <v>801224</v>
      </c>
      <c r="E32" s="143">
        <f>SUM(E90+E94)</f>
        <v>0</v>
      </c>
      <c r="F32" s="193">
        <f>SUM(F33+F90+F94)</f>
        <v>801224</v>
      </c>
    </row>
    <row r="33" spans="1:6" ht="14.25" customHeight="1">
      <c r="A33" s="34"/>
      <c r="B33" s="44">
        <f>'[1]FP Ril'!A34</f>
        <v>32</v>
      </c>
      <c r="C33" s="45" t="str">
        <f>'[1]FP Ril'!B34</f>
        <v>Materijalni rashodi</v>
      </c>
      <c r="D33" s="36">
        <f>SUM(D34+D42+D61+D85)</f>
        <v>665724</v>
      </c>
      <c r="E33" s="133">
        <v>0</v>
      </c>
      <c r="F33" s="179">
        <f>SUM(F34+F42+F61+F85)</f>
        <v>665724</v>
      </c>
    </row>
    <row r="34" spans="1:6" ht="14.25" customHeight="1">
      <c r="A34" s="34"/>
      <c r="B34" s="44">
        <f>'[1]FP Ril'!A35</f>
        <v>321</v>
      </c>
      <c r="C34" s="45" t="str">
        <f>'[1]FP Ril'!B35</f>
        <v>Naknade troškova zaposlenima</v>
      </c>
      <c r="D34" s="46">
        <f>SUM(D35+D40)</f>
        <v>31000</v>
      </c>
      <c r="E34" s="139">
        <v>2500</v>
      </c>
      <c r="F34" s="192">
        <f>SUM(D34+E34)</f>
        <v>33500</v>
      </c>
    </row>
    <row r="35" spans="1:6" ht="14.25" customHeight="1">
      <c r="A35" s="34"/>
      <c r="B35" s="44">
        <v>3211</v>
      </c>
      <c r="C35" s="45" t="s">
        <v>23</v>
      </c>
      <c r="D35" s="54">
        <f>SUM(D36+D37+D38)</f>
        <v>25500</v>
      </c>
      <c r="E35" s="128">
        <v>0</v>
      </c>
      <c r="F35" s="181">
        <f>SUM(D35+E35)</f>
        <v>25500</v>
      </c>
    </row>
    <row r="36" spans="1:6" ht="14.25" customHeight="1">
      <c r="A36" s="34" t="s">
        <v>89</v>
      </c>
      <c r="B36" s="34">
        <v>32111</v>
      </c>
      <c r="C36" s="48" t="s">
        <v>24</v>
      </c>
      <c r="D36" s="49">
        <v>13000</v>
      </c>
      <c r="E36" s="126">
        <v>0</v>
      </c>
      <c r="F36" s="181">
        <f>SUM(D36+E36)</f>
        <v>13000</v>
      </c>
    </row>
    <row r="37" spans="1:6" ht="22.5" customHeight="1">
      <c r="A37" s="34" t="s">
        <v>90</v>
      </c>
      <c r="B37" s="34">
        <v>32113</v>
      </c>
      <c r="C37" s="53" t="s">
        <v>25</v>
      </c>
      <c r="D37" s="47">
        <v>2500</v>
      </c>
      <c r="E37" s="140">
        <v>0</v>
      </c>
      <c r="F37" s="181">
        <f>SUM(D37+E37)</f>
        <v>2500</v>
      </c>
    </row>
    <row r="38" spans="1:6" ht="12" customHeight="1">
      <c r="A38" s="34" t="s">
        <v>92</v>
      </c>
      <c r="B38" s="34">
        <v>32115</v>
      </c>
      <c r="C38" s="48" t="s">
        <v>26</v>
      </c>
      <c r="D38" s="49">
        <v>10000</v>
      </c>
      <c r="E38" s="126">
        <v>0</v>
      </c>
      <c r="F38" s="181">
        <f>SUM(D38+E38)</f>
        <v>10000</v>
      </c>
    </row>
    <row r="39" spans="1:6" ht="98.25" customHeight="1">
      <c r="A39" s="28" t="s">
        <v>12</v>
      </c>
      <c r="B39" s="28" t="s">
        <v>13</v>
      </c>
      <c r="C39" s="29" t="s">
        <v>14</v>
      </c>
      <c r="D39" s="1" t="s">
        <v>175</v>
      </c>
      <c r="E39" s="125" t="s">
        <v>124</v>
      </c>
      <c r="F39" s="195" t="s">
        <v>176</v>
      </c>
    </row>
    <row r="40" spans="1:6" ht="13.5" customHeight="1">
      <c r="A40" s="34"/>
      <c r="B40" s="44">
        <v>3212</v>
      </c>
      <c r="C40" s="45" t="s">
        <v>27</v>
      </c>
      <c r="D40" s="51">
        <f>SUM(D41)</f>
        <v>5500</v>
      </c>
      <c r="E40" s="141">
        <v>2500</v>
      </c>
      <c r="F40" s="182">
        <f>SUM(D40+E40)</f>
        <v>8000</v>
      </c>
    </row>
    <row r="41" spans="1:6" ht="16.5" customHeight="1">
      <c r="A41" s="34" t="s">
        <v>94</v>
      </c>
      <c r="B41" s="34">
        <v>32131</v>
      </c>
      <c r="C41" s="48" t="s">
        <v>28</v>
      </c>
      <c r="D41" s="52">
        <v>5500</v>
      </c>
      <c r="E41" s="127">
        <v>2500</v>
      </c>
      <c r="F41" s="161">
        <f>SUM(D41+E41)</f>
        <v>8000</v>
      </c>
    </row>
    <row r="42" spans="1:6" ht="16.5" customHeight="1">
      <c r="A42" s="34"/>
      <c r="B42" s="44">
        <f>'[1]FP Ril'!A38</f>
        <v>322</v>
      </c>
      <c r="C42" s="45" t="str">
        <f>'[1]FP Ril'!B38</f>
        <v>Rashodi za materijal i energiju</v>
      </c>
      <c r="D42" s="51">
        <f>SUM(D43+D49+D53+D57+D59)</f>
        <v>474565</v>
      </c>
      <c r="E42" s="141">
        <v>-15000</v>
      </c>
      <c r="F42" s="182">
        <f>SUM(D42+E42)</f>
        <v>459565</v>
      </c>
    </row>
    <row r="43" spans="1:6" ht="24.75" customHeight="1">
      <c r="A43" s="34"/>
      <c r="B43" s="44">
        <v>3221</v>
      </c>
      <c r="C43" s="35" t="s">
        <v>29</v>
      </c>
      <c r="D43" s="51">
        <f>SUM(D44:D48)</f>
        <v>74379</v>
      </c>
      <c r="E43" s="141">
        <v>-15000</v>
      </c>
      <c r="F43" s="182">
        <f aca="true" t="shared" si="1" ref="F43:F49">SUM(D43+E43)</f>
        <v>59379</v>
      </c>
    </row>
    <row r="44" spans="1:6" ht="16.5" customHeight="1">
      <c r="A44" s="34" t="s">
        <v>96</v>
      </c>
      <c r="B44" s="34">
        <v>32211</v>
      </c>
      <c r="C44" s="48" t="s">
        <v>30</v>
      </c>
      <c r="D44" s="52">
        <v>44379</v>
      </c>
      <c r="E44" s="127">
        <v>-5000</v>
      </c>
      <c r="F44" s="161">
        <f t="shared" si="1"/>
        <v>39379</v>
      </c>
    </row>
    <row r="45" spans="1:6" ht="21.75" customHeight="1">
      <c r="A45" s="34" t="s">
        <v>97</v>
      </c>
      <c r="B45" s="34">
        <v>32212</v>
      </c>
      <c r="C45" s="53" t="s">
        <v>31</v>
      </c>
      <c r="D45" s="52">
        <v>6000</v>
      </c>
      <c r="E45" s="127">
        <v>-1000</v>
      </c>
      <c r="F45" s="161">
        <f t="shared" si="1"/>
        <v>5000</v>
      </c>
    </row>
    <row r="46" spans="1:6" ht="24" customHeight="1">
      <c r="A46" s="34" t="s">
        <v>98</v>
      </c>
      <c r="B46" s="34">
        <v>32214</v>
      </c>
      <c r="C46" s="53" t="s">
        <v>32</v>
      </c>
      <c r="D46" s="52">
        <v>9400</v>
      </c>
      <c r="E46" s="127">
        <v>6000</v>
      </c>
      <c r="F46" s="161">
        <f t="shared" si="1"/>
        <v>15400</v>
      </c>
    </row>
    <row r="47" spans="1:6" ht="16.5" customHeight="1">
      <c r="A47" s="34" t="s">
        <v>100</v>
      </c>
      <c r="B47" s="34">
        <v>32216</v>
      </c>
      <c r="C47" s="48" t="s">
        <v>33</v>
      </c>
      <c r="D47" s="52">
        <v>10000</v>
      </c>
      <c r="E47" s="127">
        <v>-6000</v>
      </c>
      <c r="F47" s="161">
        <f t="shared" si="1"/>
        <v>4000</v>
      </c>
    </row>
    <row r="48" spans="1:6" ht="25.5" customHeight="1">
      <c r="A48" s="34" t="s">
        <v>101</v>
      </c>
      <c r="B48" s="34">
        <v>32219</v>
      </c>
      <c r="C48" s="53" t="s">
        <v>34</v>
      </c>
      <c r="D48" s="52">
        <v>4600</v>
      </c>
      <c r="E48" s="127">
        <v>-4000</v>
      </c>
      <c r="F48" s="161">
        <f t="shared" si="1"/>
        <v>600</v>
      </c>
    </row>
    <row r="49" spans="1:6" ht="16.5" customHeight="1">
      <c r="A49" s="34"/>
      <c r="B49" s="44">
        <v>3223</v>
      </c>
      <c r="C49" s="45" t="s">
        <v>35</v>
      </c>
      <c r="D49" s="51">
        <f>SUM(D50:D52)</f>
        <v>348906</v>
      </c>
      <c r="E49" s="141">
        <v>0</v>
      </c>
      <c r="F49" s="182">
        <f t="shared" si="1"/>
        <v>348906</v>
      </c>
    </row>
    <row r="50" spans="1:6" ht="16.5" customHeight="1">
      <c r="A50" s="34" t="s">
        <v>105</v>
      </c>
      <c r="B50" s="34">
        <v>32231</v>
      </c>
      <c r="C50" s="48" t="s">
        <v>36</v>
      </c>
      <c r="D50" s="52">
        <v>50000</v>
      </c>
      <c r="E50" s="127">
        <v>0</v>
      </c>
      <c r="F50" s="161">
        <f aca="true" t="shared" si="2" ref="F50:F55">SUM(D50+E50)</f>
        <v>50000</v>
      </c>
    </row>
    <row r="51" spans="1:6" ht="16.5" customHeight="1">
      <c r="A51" s="34" t="s">
        <v>106</v>
      </c>
      <c r="B51" s="34">
        <v>32234</v>
      </c>
      <c r="C51" s="48" t="s">
        <v>37</v>
      </c>
      <c r="D51" s="52">
        <v>906</v>
      </c>
      <c r="E51" s="127">
        <v>0</v>
      </c>
      <c r="F51" s="161">
        <f t="shared" si="2"/>
        <v>906</v>
      </c>
    </row>
    <row r="52" spans="1:6" ht="30" customHeight="1">
      <c r="A52" s="34" t="s">
        <v>107</v>
      </c>
      <c r="B52" s="34">
        <v>32239</v>
      </c>
      <c r="C52" s="53" t="s">
        <v>119</v>
      </c>
      <c r="D52" s="52">
        <v>298000</v>
      </c>
      <c r="E52" s="127">
        <v>0</v>
      </c>
      <c r="F52" s="161">
        <f t="shared" si="2"/>
        <v>298000</v>
      </c>
    </row>
    <row r="53" spans="1:6" ht="30" customHeight="1">
      <c r="A53" s="34"/>
      <c r="B53" s="44">
        <v>3224</v>
      </c>
      <c r="C53" s="35" t="s">
        <v>38</v>
      </c>
      <c r="D53" s="54">
        <f>SUM(D54+D55)</f>
        <v>20000</v>
      </c>
      <c r="E53" s="141">
        <v>-5000</v>
      </c>
      <c r="F53" s="182">
        <f t="shared" si="2"/>
        <v>15000</v>
      </c>
    </row>
    <row r="54" spans="1:6" ht="30" customHeight="1">
      <c r="A54" s="34" t="s">
        <v>108</v>
      </c>
      <c r="B54" s="34">
        <v>32241</v>
      </c>
      <c r="C54" s="53" t="s">
        <v>39</v>
      </c>
      <c r="D54" s="49">
        <v>18900</v>
      </c>
      <c r="E54" s="127">
        <v>-5000</v>
      </c>
      <c r="F54" s="161">
        <f t="shared" si="2"/>
        <v>13900</v>
      </c>
    </row>
    <row r="55" spans="1:6" ht="27" customHeight="1">
      <c r="A55" s="34" t="s">
        <v>110</v>
      </c>
      <c r="B55" s="34">
        <v>32242</v>
      </c>
      <c r="C55" s="53" t="s">
        <v>40</v>
      </c>
      <c r="D55" s="49">
        <v>1100</v>
      </c>
      <c r="E55" s="127">
        <v>0</v>
      </c>
      <c r="F55" s="161">
        <f t="shared" si="2"/>
        <v>1100</v>
      </c>
    </row>
    <row r="56" spans="1:6" ht="94.5" customHeight="1">
      <c r="A56" s="28" t="s">
        <v>12</v>
      </c>
      <c r="B56" s="28" t="s">
        <v>13</v>
      </c>
      <c r="C56" s="29" t="s">
        <v>14</v>
      </c>
      <c r="D56" s="1" t="s">
        <v>175</v>
      </c>
      <c r="E56" s="125" t="s">
        <v>124</v>
      </c>
      <c r="F56" s="195" t="s">
        <v>176</v>
      </c>
    </row>
    <row r="57" spans="1:6" ht="14.25" customHeight="1">
      <c r="A57" s="34"/>
      <c r="B57" s="44">
        <v>3225</v>
      </c>
      <c r="C57" s="35" t="s">
        <v>41</v>
      </c>
      <c r="D57" s="54">
        <f>SUM(D58)</f>
        <v>28280</v>
      </c>
      <c r="E57" s="128">
        <v>0</v>
      </c>
      <c r="F57" s="181">
        <f>SUM(D57+E57)</f>
        <v>28280</v>
      </c>
    </row>
    <row r="58" spans="1:6" ht="14.25" customHeight="1">
      <c r="A58" s="34" t="s">
        <v>111</v>
      </c>
      <c r="B58" s="34">
        <v>32251</v>
      </c>
      <c r="C58" s="48" t="s">
        <v>42</v>
      </c>
      <c r="D58" s="49">
        <v>28280</v>
      </c>
      <c r="E58" s="126">
        <v>0</v>
      </c>
      <c r="F58" s="183">
        <f>SUM(D58+E58)</f>
        <v>28280</v>
      </c>
    </row>
    <row r="59" spans="1:6" ht="24.75" customHeight="1">
      <c r="A59" s="34"/>
      <c r="B59" s="44">
        <v>3227</v>
      </c>
      <c r="C59" s="35" t="s">
        <v>43</v>
      </c>
      <c r="D59" s="54">
        <f>SUM(D60)</f>
        <v>3000</v>
      </c>
      <c r="E59" s="128">
        <v>0</v>
      </c>
      <c r="F59" s="181">
        <f>SUM(D59+E59)</f>
        <v>3000</v>
      </c>
    </row>
    <row r="60" spans="1:6" ht="14.25" customHeight="1">
      <c r="A60" s="34" t="s">
        <v>115</v>
      </c>
      <c r="B60" s="34">
        <v>32271</v>
      </c>
      <c r="C60" s="48" t="s">
        <v>44</v>
      </c>
      <c r="D60" s="49">
        <v>3000</v>
      </c>
      <c r="E60" s="128">
        <v>0</v>
      </c>
      <c r="F60" s="183">
        <f>SUM(D60+E60)</f>
        <v>3000</v>
      </c>
    </row>
    <row r="61" spans="1:6" ht="13.5" customHeight="1">
      <c r="A61" s="44"/>
      <c r="B61" s="44">
        <f>'[1]FP Ril'!A44</f>
        <v>323</v>
      </c>
      <c r="C61" s="45" t="str">
        <f>'[1]FP Ril'!B44</f>
        <v>Rashodi za usluge</v>
      </c>
      <c r="D61" s="54">
        <f>SUM(D62+D66+D69+D71+D78+D80+D83)</f>
        <v>149559</v>
      </c>
      <c r="E61" s="128">
        <f>SUM(E62+E66+E69+E71+E76+E78+E80+E83)</f>
        <v>8100</v>
      </c>
      <c r="F61" s="181">
        <f>SUM(F62+F66+F69+F71+F76+F78+F80+F83)</f>
        <v>157659</v>
      </c>
    </row>
    <row r="62" spans="1:6" ht="13.5" customHeight="1">
      <c r="A62" s="44"/>
      <c r="B62" s="44">
        <v>3231</v>
      </c>
      <c r="C62" s="45" t="s">
        <v>45</v>
      </c>
      <c r="D62" s="54">
        <f>SUM(D63:D65)</f>
        <v>12745</v>
      </c>
      <c r="E62" s="128">
        <v>-1500</v>
      </c>
      <c r="F62" s="181">
        <f>SUM(D62+E62)</f>
        <v>11245</v>
      </c>
    </row>
    <row r="63" spans="1:6" ht="14.25" customHeight="1">
      <c r="A63" s="34" t="s">
        <v>114</v>
      </c>
      <c r="B63" s="34">
        <v>32311</v>
      </c>
      <c r="C63" s="48" t="s">
        <v>46</v>
      </c>
      <c r="D63" s="49">
        <v>11245</v>
      </c>
      <c r="E63" s="126">
        <v>0</v>
      </c>
      <c r="F63" s="183">
        <f>SUM(D63+E63)</f>
        <v>11245</v>
      </c>
    </row>
    <row r="64" spans="1:6" ht="123" customHeight="1" hidden="1">
      <c r="A64" s="34"/>
      <c r="B64" s="34">
        <v>32313</v>
      </c>
      <c r="C64" s="48" t="s">
        <v>47</v>
      </c>
      <c r="D64" s="49"/>
      <c r="E64" s="49"/>
      <c r="F64" s="183">
        <f>SUM(D64+E64)</f>
        <v>0</v>
      </c>
    </row>
    <row r="65" spans="1:6" ht="13.5" customHeight="1">
      <c r="A65" s="34" t="s">
        <v>126</v>
      </c>
      <c r="B65" s="34">
        <v>32313</v>
      </c>
      <c r="C65" s="48" t="s">
        <v>47</v>
      </c>
      <c r="D65" s="49">
        <v>1500</v>
      </c>
      <c r="E65" s="126">
        <v>-1500</v>
      </c>
      <c r="F65" s="183">
        <f>SUM(D65+E65)</f>
        <v>0</v>
      </c>
    </row>
    <row r="66" spans="1:6" ht="25.5" customHeight="1">
      <c r="A66" s="44"/>
      <c r="B66" s="44">
        <v>3232</v>
      </c>
      <c r="C66" s="35" t="s">
        <v>48</v>
      </c>
      <c r="D66" s="54">
        <f>SUM(D67:D68)</f>
        <v>94094</v>
      </c>
      <c r="E66" s="128">
        <f>SUM(E67:E68)</f>
        <v>-55675</v>
      </c>
      <c r="F66" s="181">
        <f>SUM(F67:F68)</f>
        <v>38419</v>
      </c>
    </row>
    <row r="67" spans="1:6" ht="32.25" customHeight="1">
      <c r="A67" s="34" t="s">
        <v>127</v>
      </c>
      <c r="B67" s="34">
        <v>32321</v>
      </c>
      <c r="C67" s="53" t="s">
        <v>49</v>
      </c>
      <c r="D67" s="49">
        <v>62000</v>
      </c>
      <c r="E67" s="126">
        <v>-43581</v>
      </c>
      <c r="F67" s="183">
        <f>SUM(D67+E67)</f>
        <v>18419</v>
      </c>
    </row>
    <row r="68" spans="1:6" ht="35.25" customHeight="1">
      <c r="A68" s="34" t="s">
        <v>128</v>
      </c>
      <c r="B68" s="34">
        <v>32322</v>
      </c>
      <c r="C68" s="53" t="s">
        <v>50</v>
      </c>
      <c r="D68" s="49">
        <v>32094</v>
      </c>
      <c r="E68" s="126">
        <v>-12094</v>
      </c>
      <c r="F68" s="183">
        <f>SUM(D68+E68)</f>
        <v>20000</v>
      </c>
    </row>
    <row r="69" spans="1:6" ht="14.25" customHeight="1">
      <c r="A69" s="44"/>
      <c r="B69" s="44">
        <v>3233</v>
      </c>
      <c r="C69" s="45" t="s">
        <v>51</v>
      </c>
      <c r="D69" s="54">
        <f>SUM(D70)</f>
        <v>1920</v>
      </c>
      <c r="E69" s="128">
        <v>0</v>
      </c>
      <c r="F69" s="181">
        <f>SUM(D69+E69)</f>
        <v>1920</v>
      </c>
    </row>
    <row r="70" spans="1:6" ht="13.5" customHeight="1">
      <c r="A70" s="34" t="s">
        <v>117</v>
      </c>
      <c r="B70" s="34">
        <v>32331</v>
      </c>
      <c r="C70" s="48" t="s">
        <v>52</v>
      </c>
      <c r="D70" s="49">
        <v>1920</v>
      </c>
      <c r="E70" s="126">
        <v>0</v>
      </c>
      <c r="F70" s="183">
        <f>SUM(D70+E70)</f>
        <v>1920</v>
      </c>
    </row>
    <row r="71" spans="1:6" ht="15.75" customHeight="1">
      <c r="A71" s="44"/>
      <c r="B71" s="44">
        <v>3234</v>
      </c>
      <c r="C71" s="45" t="s">
        <v>53</v>
      </c>
      <c r="D71" s="54">
        <f>SUM(D72:D75)</f>
        <v>27500</v>
      </c>
      <c r="E71" s="128">
        <f>SUM(E72:E75)</f>
        <v>41975</v>
      </c>
      <c r="F71" s="181">
        <f>SUM(D71+E71)</f>
        <v>69475</v>
      </c>
    </row>
    <row r="72" spans="1:6" ht="15.75" customHeight="1">
      <c r="A72" s="34" t="s">
        <v>129</v>
      </c>
      <c r="B72" s="34">
        <v>32341</v>
      </c>
      <c r="C72" s="48" t="s">
        <v>54</v>
      </c>
      <c r="D72" s="49">
        <v>10000</v>
      </c>
      <c r="E72" s="126">
        <v>3500</v>
      </c>
      <c r="F72" s="183">
        <f aca="true" t="shared" si="3" ref="F72:F77">SUM(D72+E72)</f>
        <v>13500</v>
      </c>
    </row>
    <row r="73" spans="1:6" ht="12.75" customHeight="1">
      <c r="A73" s="34" t="s">
        <v>130</v>
      </c>
      <c r="B73" s="34">
        <v>32342</v>
      </c>
      <c r="C73" s="48" t="s">
        <v>55</v>
      </c>
      <c r="D73" s="49">
        <v>11300</v>
      </c>
      <c r="E73" s="126">
        <v>36875</v>
      </c>
      <c r="F73" s="183">
        <f t="shared" si="3"/>
        <v>48175</v>
      </c>
    </row>
    <row r="74" spans="1:6" ht="13.5" customHeight="1">
      <c r="A74" s="34" t="s">
        <v>131</v>
      </c>
      <c r="B74" s="34">
        <v>32343</v>
      </c>
      <c r="C74" s="48" t="s">
        <v>56</v>
      </c>
      <c r="D74" s="49">
        <v>2800</v>
      </c>
      <c r="E74" s="126">
        <v>4300</v>
      </c>
      <c r="F74" s="183">
        <f t="shared" si="3"/>
        <v>7100</v>
      </c>
    </row>
    <row r="75" spans="1:6" ht="15" customHeight="1">
      <c r="A75" s="34" t="s">
        <v>132</v>
      </c>
      <c r="B75" s="34">
        <v>32344</v>
      </c>
      <c r="C75" s="48" t="s">
        <v>57</v>
      </c>
      <c r="D75" s="49">
        <v>3400</v>
      </c>
      <c r="E75" s="126">
        <v>-2700</v>
      </c>
      <c r="F75" s="183">
        <f t="shared" si="3"/>
        <v>700</v>
      </c>
    </row>
    <row r="76" spans="1:6" ht="15" customHeight="1">
      <c r="A76" s="34"/>
      <c r="B76" s="184">
        <v>3235</v>
      </c>
      <c r="C76" s="185" t="s">
        <v>185</v>
      </c>
      <c r="D76" s="128">
        <v>0</v>
      </c>
      <c r="E76" s="128">
        <v>11200</v>
      </c>
      <c r="F76" s="181">
        <f t="shared" si="3"/>
        <v>11200</v>
      </c>
    </row>
    <row r="77" spans="1:6" ht="15" customHeight="1">
      <c r="A77" s="34"/>
      <c r="B77" s="186">
        <v>32352</v>
      </c>
      <c r="C77" s="185" t="s">
        <v>186</v>
      </c>
      <c r="D77" s="126">
        <v>0</v>
      </c>
      <c r="E77" s="126">
        <v>11200</v>
      </c>
      <c r="F77" s="183">
        <f t="shared" si="3"/>
        <v>11200</v>
      </c>
    </row>
    <row r="78" spans="1:6" ht="12" customHeight="1">
      <c r="A78" s="44"/>
      <c r="B78" s="44">
        <v>3236</v>
      </c>
      <c r="C78" s="45" t="s">
        <v>58</v>
      </c>
      <c r="D78" s="54">
        <f>SUM(D79)</f>
        <v>800</v>
      </c>
      <c r="E78" s="128">
        <f>SUM(E79)</f>
        <v>-400</v>
      </c>
      <c r="F78" s="181">
        <f>SUM(D78+E78)</f>
        <v>400</v>
      </c>
    </row>
    <row r="79" spans="1:6" ht="28.5" customHeight="1">
      <c r="A79" s="34" t="s">
        <v>133</v>
      </c>
      <c r="B79" s="34">
        <v>32361</v>
      </c>
      <c r="C79" s="53" t="s">
        <v>59</v>
      </c>
      <c r="D79" s="49">
        <v>800</v>
      </c>
      <c r="E79" s="126">
        <v>-400</v>
      </c>
      <c r="F79" s="183">
        <f>SUM(D79+E79)</f>
        <v>400</v>
      </c>
    </row>
    <row r="80" spans="1:6" ht="17.25" customHeight="1">
      <c r="A80" s="44"/>
      <c r="B80" s="44">
        <f>'[1]FP Ril'!A51</f>
        <v>3237</v>
      </c>
      <c r="C80" s="35" t="str">
        <f>'[1]FP Ril'!B51</f>
        <v>Intelektualne i osobne usluge</v>
      </c>
      <c r="D80" s="54">
        <f>SUM(D82)</f>
        <v>1500</v>
      </c>
      <c r="E80" s="128">
        <f>SUM(E82)</f>
        <v>12500</v>
      </c>
      <c r="F80" s="181">
        <f>SUM(D80+E80)</f>
        <v>14000</v>
      </c>
    </row>
    <row r="81" spans="1:6" ht="100.5" customHeight="1">
      <c r="A81" s="28" t="s">
        <v>12</v>
      </c>
      <c r="B81" s="28" t="s">
        <v>13</v>
      </c>
      <c r="C81" s="29" t="s">
        <v>14</v>
      </c>
      <c r="D81" s="1" t="s">
        <v>175</v>
      </c>
      <c r="E81" s="125" t="s">
        <v>124</v>
      </c>
      <c r="F81" s="195" t="s">
        <v>176</v>
      </c>
    </row>
    <row r="82" spans="1:6" ht="16.5" customHeight="1">
      <c r="A82" s="34" t="s">
        <v>134</v>
      </c>
      <c r="B82" s="34">
        <v>32379</v>
      </c>
      <c r="C82" s="48" t="s">
        <v>61</v>
      </c>
      <c r="D82" s="49">
        <v>1500</v>
      </c>
      <c r="E82" s="126">
        <v>12500</v>
      </c>
      <c r="F82" s="183">
        <f>SUM(D82+E82)</f>
        <v>14000</v>
      </c>
    </row>
    <row r="83" spans="1:6" ht="13.5" customHeight="1">
      <c r="A83" s="34"/>
      <c r="B83" s="44">
        <v>3238</v>
      </c>
      <c r="C83" s="45" t="s">
        <v>62</v>
      </c>
      <c r="D83" s="54">
        <f>SUM(D84)</f>
        <v>11000</v>
      </c>
      <c r="E83" s="128">
        <f>SUM(E84)</f>
        <v>0</v>
      </c>
      <c r="F83" s="181">
        <f>SUM(D83+E83)</f>
        <v>11000</v>
      </c>
    </row>
    <row r="84" spans="1:6" ht="15.75" customHeight="1">
      <c r="A84" s="34" t="s">
        <v>135</v>
      </c>
      <c r="B84" s="34">
        <v>32381</v>
      </c>
      <c r="C84" s="53" t="s">
        <v>63</v>
      </c>
      <c r="D84" s="49">
        <v>11000</v>
      </c>
      <c r="E84" s="126">
        <v>0</v>
      </c>
      <c r="F84" s="181">
        <f>SUM(D84+E84)</f>
        <v>11000</v>
      </c>
    </row>
    <row r="85" spans="1:6" ht="25.5" customHeight="1">
      <c r="A85" s="34"/>
      <c r="B85" s="44">
        <f>'[1]FP Ril'!A53</f>
        <v>329</v>
      </c>
      <c r="C85" s="35" t="str">
        <f>'[1]FP Ril'!B53</f>
        <v>Ostali nespomenuti rashodi poslovanja </v>
      </c>
      <c r="D85" s="54">
        <f>SUM(D86+D88)</f>
        <v>10600</v>
      </c>
      <c r="E85" s="128">
        <f>SUM(E86+E88)</f>
        <v>4400</v>
      </c>
      <c r="F85" s="181">
        <f>SUM(F86+F88)</f>
        <v>15000</v>
      </c>
    </row>
    <row r="86" spans="1:6" ht="19.5" customHeight="1">
      <c r="A86" s="34"/>
      <c r="B86" s="44">
        <v>3292</v>
      </c>
      <c r="C86" s="45" t="s">
        <v>65</v>
      </c>
      <c r="D86" s="54">
        <f>SUM(D87)</f>
        <v>8200</v>
      </c>
      <c r="E86" s="128">
        <f>SUM(E87)</f>
        <v>-200</v>
      </c>
      <c r="F86" s="181">
        <f aca="true" t="shared" si="4" ref="F86:F91">SUM(D86+E86)</f>
        <v>8000</v>
      </c>
    </row>
    <row r="87" spans="1:6" ht="16.5" customHeight="1">
      <c r="A87" s="34" t="s">
        <v>136</v>
      </c>
      <c r="B87" s="34">
        <v>32922</v>
      </c>
      <c r="C87" s="48" t="s">
        <v>66</v>
      </c>
      <c r="D87" s="49">
        <v>8200</v>
      </c>
      <c r="E87" s="126">
        <v>-200</v>
      </c>
      <c r="F87" s="181">
        <f t="shared" si="4"/>
        <v>8000</v>
      </c>
    </row>
    <row r="88" spans="1:6" ht="23.25" customHeight="1">
      <c r="A88" s="34"/>
      <c r="B88" s="44">
        <v>3299</v>
      </c>
      <c r="C88" s="35" t="s">
        <v>64</v>
      </c>
      <c r="D88" s="54">
        <f>SUM(D89)</f>
        <v>2400</v>
      </c>
      <c r="E88" s="128">
        <f>SUM(E89)</f>
        <v>4600</v>
      </c>
      <c r="F88" s="181">
        <f t="shared" si="4"/>
        <v>7000</v>
      </c>
    </row>
    <row r="89" spans="1:6" ht="14.25" customHeight="1">
      <c r="A89" s="34" t="s">
        <v>137</v>
      </c>
      <c r="B89" s="34">
        <v>32999</v>
      </c>
      <c r="C89" s="48" t="s">
        <v>64</v>
      </c>
      <c r="D89" s="49">
        <v>2400</v>
      </c>
      <c r="E89" s="126">
        <v>4600</v>
      </c>
      <c r="F89" s="183">
        <f t="shared" si="4"/>
        <v>7000</v>
      </c>
    </row>
    <row r="90" spans="1:6" ht="16.5" customHeight="1">
      <c r="A90" s="44"/>
      <c r="B90" s="44">
        <f>'[1]FP Ril'!A56</f>
        <v>34</v>
      </c>
      <c r="C90" s="55" t="str">
        <f>'[1]FP Ril'!B56</f>
        <v>Financijski rashodi</v>
      </c>
      <c r="D90" s="54">
        <f>SUM(D91)</f>
        <v>2500</v>
      </c>
      <c r="E90" s="128">
        <f>SUM(E91)</f>
        <v>0</v>
      </c>
      <c r="F90" s="181">
        <f t="shared" si="4"/>
        <v>2500</v>
      </c>
    </row>
    <row r="91" spans="1:6" ht="14.25" customHeight="1">
      <c r="A91" s="56"/>
      <c r="B91" s="56">
        <f>'[1]FP Ril'!A57</f>
        <v>343</v>
      </c>
      <c r="C91" s="35" t="str">
        <f>'[1]FP Ril'!B57</f>
        <v>Ostali financijski rashodi</v>
      </c>
      <c r="D91" s="54">
        <f>SUM(D92)</f>
        <v>2500</v>
      </c>
      <c r="E91" s="128">
        <v>0</v>
      </c>
      <c r="F91" s="181">
        <f t="shared" si="4"/>
        <v>2500</v>
      </c>
    </row>
    <row r="92" spans="1:6" ht="26.25" customHeight="1">
      <c r="A92" s="44"/>
      <c r="B92" s="44">
        <v>3431</v>
      </c>
      <c r="C92" s="35" t="s">
        <v>67</v>
      </c>
      <c r="D92" s="54">
        <f>SUM(D93)</f>
        <v>2500</v>
      </c>
      <c r="E92" s="128">
        <v>0</v>
      </c>
      <c r="F92" s="181">
        <f aca="true" t="shared" si="5" ref="F92:F97">SUM(D92+E92)</f>
        <v>2500</v>
      </c>
    </row>
    <row r="93" spans="1:6" ht="18" customHeight="1">
      <c r="A93" s="34" t="s">
        <v>138</v>
      </c>
      <c r="B93" s="34">
        <v>34312</v>
      </c>
      <c r="C93" s="53" t="s">
        <v>68</v>
      </c>
      <c r="D93" s="49">
        <v>2500</v>
      </c>
      <c r="E93" s="128">
        <v>0</v>
      </c>
      <c r="F93" s="181">
        <f t="shared" si="5"/>
        <v>2500</v>
      </c>
    </row>
    <row r="94" spans="1:6" ht="33.75" customHeight="1">
      <c r="A94" s="57"/>
      <c r="B94" s="58">
        <f>'[1]FP Ril'!A59</f>
        <v>37</v>
      </c>
      <c r="C94" s="59" t="str">
        <f>'[1]FP Ril'!B59</f>
        <v>Naknade građanima i kuć. na temelju osig. i dr. naknade </v>
      </c>
      <c r="D94" s="54">
        <f>SUM(D95)</f>
        <v>133000</v>
      </c>
      <c r="E94" s="128">
        <v>0</v>
      </c>
      <c r="F94" s="181">
        <f t="shared" si="5"/>
        <v>133000</v>
      </c>
    </row>
    <row r="95" spans="1:6" ht="22.5" customHeight="1">
      <c r="A95" s="57"/>
      <c r="B95" s="44">
        <f>'[1]FP Ril'!A60</f>
        <v>372</v>
      </c>
      <c r="C95" s="35" t="str">
        <f>'[1]FP Ril'!B60</f>
        <v>Ostale naknade građanima i kućanstvima iz proračuna </v>
      </c>
      <c r="D95" s="54">
        <f>SUM(D96)</f>
        <v>133000</v>
      </c>
      <c r="E95" s="128">
        <v>0</v>
      </c>
      <c r="F95" s="181">
        <f t="shared" si="5"/>
        <v>133000</v>
      </c>
    </row>
    <row r="96" spans="1:6" ht="23.25" customHeight="1">
      <c r="A96" s="60"/>
      <c r="B96" s="56">
        <v>3277</v>
      </c>
      <c r="C96" s="118" t="s">
        <v>69</v>
      </c>
      <c r="D96" s="54">
        <f>SUM(D97)</f>
        <v>133000</v>
      </c>
      <c r="E96" s="128">
        <v>0</v>
      </c>
      <c r="F96" s="181">
        <f t="shared" si="5"/>
        <v>133000</v>
      </c>
    </row>
    <row r="97" spans="1:6" ht="14.25" customHeight="1">
      <c r="A97" s="34" t="s">
        <v>139</v>
      </c>
      <c r="B97" s="34">
        <v>37221</v>
      </c>
      <c r="C97" s="48" t="s">
        <v>70</v>
      </c>
      <c r="D97" s="49">
        <v>133000</v>
      </c>
      <c r="E97" s="128">
        <v>0</v>
      </c>
      <c r="F97" s="181">
        <f t="shared" si="5"/>
        <v>133000</v>
      </c>
    </row>
    <row r="98" spans="1:6" ht="97.5" customHeight="1">
      <c r="A98" s="28" t="s">
        <v>12</v>
      </c>
      <c r="B98" s="28" t="s">
        <v>13</v>
      </c>
      <c r="C98" s="29" t="s">
        <v>14</v>
      </c>
      <c r="D98" s="1" t="s">
        <v>175</v>
      </c>
      <c r="E98" s="125" t="s">
        <v>124</v>
      </c>
      <c r="F98" s="195" t="s">
        <v>176</v>
      </c>
    </row>
    <row r="99" spans="1:6" ht="17.25" customHeight="1">
      <c r="A99" s="41"/>
      <c r="B99" s="41"/>
      <c r="C99" s="61" t="s">
        <v>71</v>
      </c>
      <c r="D99" s="62"/>
      <c r="E99" s="62"/>
      <c r="F99" s="64"/>
    </row>
    <row r="100" spans="1:6" ht="24" customHeight="1">
      <c r="A100" s="65"/>
      <c r="B100" s="65">
        <v>4</v>
      </c>
      <c r="C100" s="66" t="s">
        <v>72</v>
      </c>
      <c r="D100" s="54">
        <f>SUM(D101)</f>
        <v>53127</v>
      </c>
      <c r="E100" s="128">
        <f>SUM(E101)</f>
        <v>-27627</v>
      </c>
      <c r="F100" s="181">
        <f aca="true" t="shared" si="6" ref="F100:F108">SUM(D100+E100)</f>
        <v>25500</v>
      </c>
    </row>
    <row r="101" spans="1:6" ht="24.75" customHeight="1">
      <c r="A101" s="65"/>
      <c r="B101" s="65">
        <v>42</v>
      </c>
      <c r="C101" s="66" t="s">
        <v>73</v>
      </c>
      <c r="D101" s="54">
        <f>SUM(D102+D107)</f>
        <v>53127</v>
      </c>
      <c r="E101" s="128">
        <f>SUM(E102+E107)</f>
        <v>-27627</v>
      </c>
      <c r="F101" s="181">
        <f t="shared" si="6"/>
        <v>25500</v>
      </c>
    </row>
    <row r="102" spans="1:6" ht="14.25" customHeight="1">
      <c r="A102" s="65"/>
      <c r="B102" s="65">
        <v>422</v>
      </c>
      <c r="C102" s="66" t="s">
        <v>8</v>
      </c>
      <c r="D102" s="54">
        <f>SUM(D103+D105)</f>
        <v>49798</v>
      </c>
      <c r="E102" s="128">
        <f>SUM(E103+E105)</f>
        <v>-25798</v>
      </c>
      <c r="F102" s="181">
        <f t="shared" si="6"/>
        <v>24000</v>
      </c>
    </row>
    <row r="103" spans="1:6" ht="14.25" customHeight="1">
      <c r="A103" s="65"/>
      <c r="B103" s="65">
        <v>4223</v>
      </c>
      <c r="C103" s="66" t="s">
        <v>179</v>
      </c>
      <c r="D103" s="54">
        <v>35000</v>
      </c>
      <c r="E103" s="128">
        <v>-24000</v>
      </c>
      <c r="F103" s="181">
        <f t="shared" si="6"/>
        <v>11000</v>
      </c>
    </row>
    <row r="104" spans="1:6" ht="14.25" customHeight="1">
      <c r="A104" s="65"/>
      <c r="B104" s="67">
        <v>42239</v>
      </c>
      <c r="C104" s="104" t="s">
        <v>180</v>
      </c>
      <c r="D104" s="54">
        <v>35000</v>
      </c>
      <c r="E104" s="128">
        <v>-24000</v>
      </c>
      <c r="F104" s="181">
        <f t="shared" si="6"/>
        <v>11000</v>
      </c>
    </row>
    <row r="105" spans="1:6" ht="24" customHeight="1">
      <c r="A105" s="67"/>
      <c r="B105" s="65">
        <v>4227</v>
      </c>
      <c r="C105" s="66" t="s">
        <v>125</v>
      </c>
      <c r="D105" s="54">
        <f>SUM(D106)</f>
        <v>14798</v>
      </c>
      <c r="E105" s="128">
        <v>-1798</v>
      </c>
      <c r="F105" s="181">
        <f t="shared" si="6"/>
        <v>13000</v>
      </c>
    </row>
    <row r="106" spans="1:6" ht="24" customHeight="1">
      <c r="A106" s="67"/>
      <c r="B106" s="67">
        <v>42273</v>
      </c>
      <c r="C106" s="104" t="s">
        <v>177</v>
      </c>
      <c r="D106" s="54">
        <v>14798</v>
      </c>
      <c r="E106" s="128">
        <v>-1798</v>
      </c>
      <c r="F106" s="181">
        <f t="shared" si="6"/>
        <v>13000</v>
      </c>
    </row>
    <row r="107" spans="1:6" ht="17.25" customHeight="1">
      <c r="A107" s="67"/>
      <c r="B107" s="65">
        <v>424</v>
      </c>
      <c r="C107" s="66" t="s">
        <v>74</v>
      </c>
      <c r="D107" s="54">
        <v>3329</v>
      </c>
      <c r="E107" s="128">
        <v>-1829</v>
      </c>
      <c r="F107" s="181">
        <f t="shared" si="6"/>
        <v>1500</v>
      </c>
    </row>
    <row r="108" spans="1:6" ht="14.25" customHeight="1">
      <c r="A108" s="65" t="s">
        <v>140</v>
      </c>
      <c r="B108" s="65">
        <v>4241</v>
      </c>
      <c r="C108" s="68" t="s">
        <v>74</v>
      </c>
      <c r="D108" s="54">
        <v>3329</v>
      </c>
      <c r="E108" s="128">
        <v>-1829</v>
      </c>
      <c r="F108" s="181">
        <f t="shared" si="6"/>
        <v>1500</v>
      </c>
    </row>
    <row r="109" spans="1:6" ht="27" customHeight="1">
      <c r="A109" s="69"/>
      <c r="B109" s="69"/>
      <c r="C109" s="70" t="s">
        <v>75</v>
      </c>
      <c r="D109" s="62"/>
      <c r="E109" s="62"/>
      <c r="F109" s="64"/>
    </row>
    <row r="110" spans="1:6" ht="18" customHeight="1">
      <c r="A110" s="71"/>
      <c r="B110" s="71">
        <v>3</v>
      </c>
      <c r="C110" s="72" t="s">
        <v>15</v>
      </c>
      <c r="D110" s="36">
        <f>SUM(D111+D127)</f>
        <v>204700</v>
      </c>
      <c r="E110" s="133">
        <v>0</v>
      </c>
      <c r="F110" s="179">
        <f>SUM(F111+F127)</f>
        <v>204700</v>
      </c>
    </row>
    <row r="111" spans="1:6" ht="15.75" customHeight="1">
      <c r="A111" s="44"/>
      <c r="B111" s="44">
        <v>31</v>
      </c>
      <c r="C111" s="55" t="s">
        <v>0</v>
      </c>
      <c r="D111" s="54">
        <f>SUM(D112+D115+D121)</f>
        <v>196700</v>
      </c>
      <c r="E111" s="128">
        <v>0</v>
      </c>
      <c r="F111" s="181">
        <f>SUM(F112+F115+F121)</f>
        <v>195930</v>
      </c>
    </row>
    <row r="112" spans="1:6" ht="15" customHeight="1">
      <c r="A112" s="73"/>
      <c r="B112" s="58">
        <v>311</v>
      </c>
      <c r="C112" s="74" t="s">
        <v>1</v>
      </c>
      <c r="D112" s="54">
        <v>160000</v>
      </c>
      <c r="E112" s="128">
        <v>0</v>
      </c>
      <c r="F112" s="181">
        <v>160000</v>
      </c>
    </row>
    <row r="113" spans="1:6" ht="127.5" customHeight="1" hidden="1">
      <c r="A113" s="44"/>
      <c r="B113" s="44">
        <v>3111</v>
      </c>
      <c r="C113" s="45" t="s">
        <v>16</v>
      </c>
      <c r="D113" s="49">
        <v>158000</v>
      </c>
      <c r="E113" s="126"/>
      <c r="F113" s="183">
        <v>158000</v>
      </c>
    </row>
    <row r="114" spans="1:6" ht="16.5" customHeight="1">
      <c r="A114" s="34" t="s">
        <v>141</v>
      </c>
      <c r="B114" s="75">
        <v>31111</v>
      </c>
      <c r="C114" s="76" t="s">
        <v>76</v>
      </c>
      <c r="D114" s="47">
        <v>160000</v>
      </c>
      <c r="E114" s="140">
        <v>0</v>
      </c>
      <c r="F114" s="187">
        <v>160000</v>
      </c>
    </row>
    <row r="115" spans="1:6" ht="17.25" customHeight="1">
      <c r="A115" s="44"/>
      <c r="B115" s="77">
        <v>312</v>
      </c>
      <c r="C115" s="78" t="s">
        <v>2</v>
      </c>
      <c r="D115" s="54">
        <v>8700</v>
      </c>
      <c r="E115" s="142">
        <v>0</v>
      </c>
      <c r="F115" s="181">
        <v>8700</v>
      </c>
    </row>
    <row r="116" spans="1:6" ht="15" customHeight="1">
      <c r="A116" s="34"/>
      <c r="B116" s="80">
        <v>3121</v>
      </c>
      <c r="C116" s="78" t="s">
        <v>2</v>
      </c>
      <c r="D116" s="54">
        <f>SUM(D117:D120)</f>
        <v>8700</v>
      </c>
      <c r="E116" s="128">
        <v>0</v>
      </c>
      <c r="F116" s="181">
        <v>8700</v>
      </c>
    </row>
    <row r="117" spans="1:6" ht="14.25" customHeight="1">
      <c r="A117" s="34" t="s">
        <v>142</v>
      </c>
      <c r="B117" s="75">
        <v>31213</v>
      </c>
      <c r="C117" s="76" t="s">
        <v>77</v>
      </c>
      <c r="D117" s="49">
        <v>1200</v>
      </c>
      <c r="E117" s="126">
        <v>0</v>
      </c>
      <c r="F117" s="183">
        <v>1200</v>
      </c>
    </row>
    <row r="118" spans="1:6" ht="15.75" customHeight="1">
      <c r="A118" s="57" t="s">
        <v>143</v>
      </c>
      <c r="B118" s="34">
        <v>31215</v>
      </c>
      <c r="C118" s="119" t="s">
        <v>78</v>
      </c>
      <c r="D118" s="49">
        <v>2500</v>
      </c>
      <c r="E118" s="126">
        <v>0</v>
      </c>
      <c r="F118" s="183">
        <v>2500</v>
      </c>
    </row>
    <row r="119" spans="1:6" ht="14.25" customHeight="1">
      <c r="A119" s="57" t="s">
        <v>144</v>
      </c>
      <c r="B119" s="34">
        <v>31216</v>
      </c>
      <c r="C119" s="81" t="s">
        <v>79</v>
      </c>
      <c r="D119" s="49">
        <v>2500</v>
      </c>
      <c r="E119" s="126">
        <v>0</v>
      </c>
      <c r="F119" s="183">
        <v>2500</v>
      </c>
    </row>
    <row r="120" spans="1:6" ht="14.25" customHeight="1">
      <c r="A120" s="57" t="s">
        <v>145</v>
      </c>
      <c r="B120" s="34">
        <v>31219</v>
      </c>
      <c r="C120" s="81" t="s">
        <v>80</v>
      </c>
      <c r="D120" s="49">
        <v>2500</v>
      </c>
      <c r="E120" s="126">
        <v>0</v>
      </c>
      <c r="F120" s="183">
        <v>2500</v>
      </c>
    </row>
    <row r="121" spans="1:6" ht="18" customHeight="1">
      <c r="A121" s="57"/>
      <c r="B121" s="44">
        <v>313</v>
      </c>
      <c r="C121" s="82" t="s">
        <v>3</v>
      </c>
      <c r="D121" s="54">
        <v>28000</v>
      </c>
      <c r="E121" s="128">
        <v>0</v>
      </c>
      <c r="F121" s="181">
        <f>SUM(F123+F125)</f>
        <v>27230</v>
      </c>
    </row>
    <row r="122" spans="1:6" ht="95.25" customHeight="1">
      <c r="A122" s="28" t="s">
        <v>12</v>
      </c>
      <c r="B122" s="28" t="s">
        <v>13</v>
      </c>
      <c r="C122" s="29" t="s">
        <v>14</v>
      </c>
      <c r="D122" s="1" t="s">
        <v>175</v>
      </c>
      <c r="E122" s="125" t="s">
        <v>124</v>
      </c>
      <c r="F122" s="195" t="s">
        <v>176</v>
      </c>
    </row>
    <row r="123" spans="1:6" ht="24" customHeight="1">
      <c r="A123" s="44"/>
      <c r="B123" s="44">
        <v>3132</v>
      </c>
      <c r="C123" s="35" t="s">
        <v>19</v>
      </c>
      <c r="D123" s="54">
        <v>25000</v>
      </c>
      <c r="E123" s="128">
        <v>2000</v>
      </c>
      <c r="F123" s="181">
        <f aca="true" t="shared" si="7" ref="F123:F130">SUM(D123+E123)</f>
        <v>27000</v>
      </c>
    </row>
    <row r="124" spans="1:6" ht="26.25" customHeight="1">
      <c r="A124" s="60" t="s">
        <v>146</v>
      </c>
      <c r="B124" s="34">
        <v>31321</v>
      </c>
      <c r="C124" s="53" t="s">
        <v>81</v>
      </c>
      <c r="D124" s="49">
        <v>25000</v>
      </c>
      <c r="E124" s="126">
        <v>2000</v>
      </c>
      <c r="F124" s="183">
        <f t="shared" si="7"/>
        <v>27000</v>
      </c>
    </row>
    <row r="125" spans="1:6" ht="24.75" customHeight="1">
      <c r="A125" s="34"/>
      <c r="B125" s="44">
        <v>3133</v>
      </c>
      <c r="C125" s="83" t="s">
        <v>20</v>
      </c>
      <c r="D125" s="54">
        <v>3000</v>
      </c>
      <c r="E125" s="128">
        <v>-2770</v>
      </c>
      <c r="F125" s="181">
        <f t="shared" si="7"/>
        <v>230</v>
      </c>
    </row>
    <row r="126" spans="1:6" ht="27.75" customHeight="1">
      <c r="A126" s="34" t="s">
        <v>147</v>
      </c>
      <c r="B126" s="34">
        <v>31332</v>
      </c>
      <c r="C126" s="84" t="s">
        <v>82</v>
      </c>
      <c r="D126" s="49">
        <v>3000</v>
      </c>
      <c r="E126" s="126">
        <v>-2770</v>
      </c>
      <c r="F126" s="183">
        <f t="shared" si="7"/>
        <v>230</v>
      </c>
    </row>
    <row r="127" spans="1:6" ht="18" customHeight="1">
      <c r="A127" s="44"/>
      <c r="B127" s="44">
        <v>32</v>
      </c>
      <c r="C127" s="55" t="s">
        <v>4</v>
      </c>
      <c r="D127" s="54">
        <v>8000</v>
      </c>
      <c r="E127" s="128">
        <v>770</v>
      </c>
      <c r="F127" s="181">
        <f t="shared" si="7"/>
        <v>8770</v>
      </c>
    </row>
    <row r="128" spans="1:6" ht="18" customHeight="1">
      <c r="A128" s="44"/>
      <c r="B128" s="44">
        <v>321</v>
      </c>
      <c r="C128" s="85" t="s">
        <v>5</v>
      </c>
      <c r="D128" s="54">
        <v>8000</v>
      </c>
      <c r="E128" s="128">
        <v>770</v>
      </c>
      <c r="F128" s="181">
        <f t="shared" si="7"/>
        <v>8770</v>
      </c>
    </row>
    <row r="129" spans="1:6" ht="14.25" customHeight="1">
      <c r="A129" s="34"/>
      <c r="B129" s="44">
        <v>3212</v>
      </c>
      <c r="C129" s="45" t="s">
        <v>21</v>
      </c>
      <c r="D129" s="54">
        <v>8000</v>
      </c>
      <c r="E129" s="128">
        <v>770</v>
      </c>
      <c r="F129" s="181">
        <f t="shared" si="7"/>
        <v>8770</v>
      </c>
    </row>
    <row r="130" spans="1:6" ht="14.25" customHeight="1">
      <c r="A130" s="86" t="s">
        <v>148</v>
      </c>
      <c r="B130" s="86">
        <v>32121</v>
      </c>
      <c r="C130" s="87" t="s">
        <v>83</v>
      </c>
      <c r="D130" s="49">
        <v>8000</v>
      </c>
      <c r="E130" s="126">
        <v>770</v>
      </c>
      <c r="F130" s="181">
        <f t="shared" si="7"/>
        <v>8770</v>
      </c>
    </row>
    <row r="131" spans="1:6" ht="30" customHeight="1">
      <c r="A131" s="88"/>
      <c r="B131" s="88"/>
      <c r="C131" s="42" t="s">
        <v>84</v>
      </c>
      <c r="D131" s="63"/>
      <c r="E131" s="63"/>
      <c r="F131" s="89"/>
    </row>
    <row r="132" spans="1:6" ht="14.25" customHeight="1">
      <c r="A132" s="34"/>
      <c r="B132" s="34">
        <v>3</v>
      </c>
      <c r="C132" s="45" t="s">
        <v>15</v>
      </c>
      <c r="D132" s="51">
        <v>25000</v>
      </c>
      <c r="E132" s="141">
        <v>0</v>
      </c>
      <c r="F132" s="182">
        <v>25000</v>
      </c>
    </row>
    <row r="133" spans="1:6" ht="14.25" customHeight="1">
      <c r="A133" s="90"/>
      <c r="B133" s="90">
        <v>32</v>
      </c>
      <c r="C133" s="91" t="s">
        <v>4</v>
      </c>
      <c r="D133" s="51">
        <v>25000</v>
      </c>
      <c r="E133" s="141">
        <v>0</v>
      </c>
      <c r="F133" s="182">
        <v>25000</v>
      </c>
    </row>
    <row r="134" spans="1:6" ht="14.25" customHeight="1">
      <c r="A134" s="65"/>
      <c r="B134" s="65">
        <v>323</v>
      </c>
      <c r="C134" s="66" t="s">
        <v>7</v>
      </c>
      <c r="D134" s="54">
        <v>25000</v>
      </c>
      <c r="E134" s="128">
        <v>0</v>
      </c>
      <c r="F134" s="181">
        <v>25000</v>
      </c>
    </row>
    <row r="135" spans="1:6" ht="14.25" customHeight="1">
      <c r="A135" s="67" t="s">
        <v>149</v>
      </c>
      <c r="B135" s="65">
        <v>3237</v>
      </c>
      <c r="C135" s="66" t="s">
        <v>60</v>
      </c>
      <c r="D135" s="54">
        <v>25000</v>
      </c>
      <c r="E135" s="128">
        <v>0</v>
      </c>
      <c r="F135" s="181">
        <v>25000</v>
      </c>
    </row>
    <row r="136" spans="1:6" ht="14.25" customHeight="1">
      <c r="A136" s="88"/>
      <c r="B136" s="88"/>
      <c r="C136" s="42" t="s">
        <v>120</v>
      </c>
      <c r="D136" s="63"/>
      <c r="E136" s="134">
        <v>0</v>
      </c>
      <c r="F136" s="188"/>
    </row>
    <row r="137" spans="1:6" ht="14.25" customHeight="1">
      <c r="A137" s="65"/>
      <c r="B137" s="34">
        <v>3</v>
      </c>
      <c r="C137" s="45" t="s">
        <v>15</v>
      </c>
      <c r="D137" s="54">
        <v>20300</v>
      </c>
      <c r="E137" s="128">
        <v>0</v>
      </c>
      <c r="F137" s="181">
        <v>20300</v>
      </c>
    </row>
    <row r="138" spans="1:6" ht="14.25" customHeight="1">
      <c r="A138" s="65"/>
      <c r="B138" s="90">
        <v>32</v>
      </c>
      <c r="C138" s="91" t="s">
        <v>4</v>
      </c>
      <c r="D138" s="54">
        <v>20300</v>
      </c>
      <c r="E138" s="128">
        <v>0</v>
      </c>
      <c r="F138" s="181">
        <v>20300</v>
      </c>
    </row>
    <row r="139" spans="1:6" ht="14.25" customHeight="1">
      <c r="A139" s="65"/>
      <c r="B139" s="90">
        <v>322</v>
      </c>
      <c r="C139" s="91" t="s">
        <v>6</v>
      </c>
      <c r="D139" s="54">
        <v>15300</v>
      </c>
      <c r="E139" s="128">
        <v>0</v>
      </c>
      <c r="F139" s="181">
        <v>15300</v>
      </c>
    </row>
    <row r="140" spans="1:6" ht="23.25" customHeight="1">
      <c r="A140" s="65"/>
      <c r="B140" s="90">
        <v>3221</v>
      </c>
      <c r="C140" s="124" t="s">
        <v>29</v>
      </c>
      <c r="D140" s="54">
        <v>8300</v>
      </c>
      <c r="E140" s="128">
        <v>0</v>
      </c>
      <c r="F140" s="181">
        <v>8300</v>
      </c>
    </row>
    <row r="141" spans="1:6" ht="23.25" customHeight="1">
      <c r="A141" s="67" t="s">
        <v>150</v>
      </c>
      <c r="B141" s="103">
        <v>32219</v>
      </c>
      <c r="C141" s="120" t="s">
        <v>122</v>
      </c>
      <c r="D141" s="49">
        <v>8300</v>
      </c>
      <c r="E141" s="126">
        <v>0</v>
      </c>
      <c r="F141" s="183">
        <v>8300</v>
      </c>
    </row>
    <row r="142" spans="1:6" ht="14.25" customHeight="1">
      <c r="A142" s="65"/>
      <c r="B142" s="65">
        <v>3225</v>
      </c>
      <c r="C142" s="66" t="s">
        <v>41</v>
      </c>
      <c r="D142" s="54">
        <v>7000</v>
      </c>
      <c r="E142" s="128">
        <v>0</v>
      </c>
      <c r="F142" s="181">
        <v>7000</v>
      </c>
    </row>
    <row r="143" spans="1:6" ht="14.25" customHeight="1">
      <c r="A143" s="67" t="s">
        <v>151</v>
      </c>
      <c r="B143" s="67">
        <v>32251</v>
      </c>
      <c r="C143" s="92" t="s">
        <v>121</v>
      </c>
      <c r="D143" s="49">
        <v>7000</v>
      </c>
      <c r="E143" s="126">
        <v>0</v>
      </c>
      <c r="F143" s="183">
        <v>7000</v>
      </c>
    </row>
    <row r="144" spans="1:6" ht="14.25" customHeight="1">
      <c r="A144" s="65"/>
      <c r="B144" s="65">
        <v>323</v>
      </c>
      <c r="C144" s="66" t="s">
        <v>7</v>
      </c>
      <c r="D144" s="54">
        <v>5000</v>
      </c>
      <c r="E144" s="128">
        <v>0</v>
      </c>
      <c r="F144" s="181">
        <v>5000</v>
      </c>
    </row>
    <row r="145" spans="1:6" ht="101.25" customHeight="1">
      <c r="A145" s="28" t="s">
        <v>12</v>
      </c>
      <c r="B145" s="28" t="s">
        <v>13</v>
      </c>
      <c r="C145" s="29" t="s">
        <v>14</v>
      </c>
      <c r="D145" s="1" t="s">
        <v>175</v>
      </c>
      <c r="E145" s="125" t="s">
        <v>124</v>
      </c>
      <c r="F145" s="195" t="s">
        <v>176</v>
      </c>
    </row>
    <row r="146" spans="1:6" ht="14.25" customHeight="1">
      <c r="A146" s="65"/>
      <c r="B146" s="65">
        <v>3231</v>
      </c>
      <c r="C146" s="66" t="s">
        <v>45</v>
      </c>
      <c r="D146" s="54">
        <v>5000</v>
      </c>
      <c r="E146" s="128">
        <v>0</v>
      </c>
      <c r="F146" s="181">
        <v>5000</v>
      </c>
    </row>
    <row r="147" spans="1:6" ht="23.25" customHeight="1">
      <c r="A147" s="67" t="s">
        <v>152</v>
      </c>
      <c r="B147" s="67">
        <v>32319</v>
      </c>
      <c r="C147" s="104" t="s">
        <v>123</v>
      </c>
      <c r="D147" s="49">
        <v>5000</v>
      </c>
      <c r="E147" s="126">
        <v>0</v>
      </c>
      <c r="F147" s="183">
        <v>5000</v>
      </c>
    </row>
    <row r="148" spans="1:6" ht="18" customHeight="1">
      <c r="A148" s="94"/>
      <c r="B148" s="94"/>
      <c r="C148" s="95" t="s">
        <v>85</v>
      </c>
      <c r="D148" s="96"/>
      <c r="E148" s="96"/>
      <c r="F148" s="189"/>
    </row>
    <row r="149" spans="1:6" ht="14.25" customHeight="1">
      <c r="A149" s="94"/>
      <c r="B149" s="94"/>
      <c r="C149" s="95" t="s">
        <v>86</v>
      </c>
      <c r="D149" s="96"/>
      <c r="E149" s="96"/>
      <c r="F149" s="189"/>
    </row>
    <row r="150" spans="1:6" ht="14.25" customHeight="1">
      <c r="A150" s="67"/>
      <c r="B150" s="65">
        <v>3</v>
      </c>
      <c r="C150" s="68" t="s">
        <v>15</v>
      </c>
      <c r="D150" s="54">
        <v>86900</v>
      </c>
      <c r="E150" s="128">
        <v>0</v>
      </c>
      <c r="F150" s="181">
        <v>86900</v>
      </c>
    </row>
    <row r="151" spans="1:6" ht="14.25" customHeight="1">
      <c r="A151" s="67"/>
      <c r="B151" s="65">
        <v>31</v>
      </c>
      <c r="C151" s="68" t="s">
        <v>0</v>
      </c>
      <c r="D151" s="54">
        <v>79750</v>
      </c>
      <c r="E151" s="128">
        <v>0</v>
      </c>
      <c r="F151" s="181">
        <v>79750</v>
      </c>
    </row>
    <row r="152" spans="1:6" ht="14.25" customHeight="1">
      <c r="A152" s="67"/>
      <c r="B152" s="65">
        <v>311</v>
      </c>
      <c r="C152" s="68" t="s">
        <v>1</v>
      </c>
      <c r="D152" s="54">
        <v>63000</v>
      </c>
      <c r="E152" s="128">
        <v>0</v>
      </c>
      <c r="F152" s="181">
        <v>63000</v>
      </c>
    </row>
    <row r="153" spans="1:6" ht="14.25" customHeight="1">
      <c r="A153" s="67"/>
      <c r="B153" s="65">
        <v>3111</v>
      </c>
      <c r="C153" s="68" t="s">
        <v>16</v>
      </c>
      <c r="D153" s="49">
        <v>63000</v>
      </c>
      <c r="E153" s="126">
        <v>0</v>
      </c>
      <c r="F153" s="183">
        <v>63000</v>
      </c>
    </row>
    <row r="154" spans="1:6" ht="14.25" customHeight="1">
      <c r="A154" s="67"/>
      <c r="B154" s="67">
        <v>31111</v>
      </c>
      <c r="C154" s="92" t="s">
        <v>76</v>
      </c>
      <c r="D154" s="49">
        <v>63000</v>
      </c>
      <c r="E154" s="126">
        <v>0</v>
      </c>
      <c r="F154" s="183">
        <v>63000</v>
      </c>
    </row>
    <row r="155" spans="1:6" ht="14.25" customHeight="1">
      <c r="A155" s="67"/>
      <c r="B155" s="65">
        <v>312</v>
      </c>
      <c r="C155" s="68" t="s">
        <v>2</v>
      </c>
      <c r="D155" s="54">
        <v>5000</v>
      </c>
      <c r="E155" s="128">
        <v>0</v>
      </c>
      <c r="F155" s="181">
        <v>5000</v>
      </c>
    </row>
    <row r="156" spans="1:6" ht="14.25" customHeight="1">
      <c r="A156" s="67"/>
      <c r="B156" s="65">
        <v>3121</v>
      </c>
      <c r="C156" s="68" t="s">
        <v>2</v>
      </c>
      <c r="D156" s="54">
        <v>5000</v>
      </c>
      <c r="E156" s="128">
        <v>0</v>
      </c>
      <c r="F156" s="181">
        <v>5000</v>
      </c>
    </row>
    <row r="157" spans="1:6" ht="14.25" customHeight="1">
      <c r="A157" s="67"/>
      <c r="B157" s="67">
        <v>31216</v>
      </c>
      <c r="C157" s="92" t="s">
        <v>79</v>
      </c>
      <c r="D157" s="49">
        <v>2500</v>
      </c>
      <c r="E157" s="126">
        <v>0</v>
      </c>
      <c r="F157" s="183">
        <v>2500</v>
      </c>
    </row>
    <row r="158" spans="1:6" ht="14.25" customHeight="1">
      <c r="A158" s="67"/>
      <c r="B158" s="67">
        <v>31219</v>
      </c>
      <c r="C158" s="92" t="s">
        <v>80</v>
      </c>
      <c r="D158" s="49">
        <v>2500</v>
      </c>
      <c r="E158" s="126"/>
      <c r="F158" s="183">
        <v>2500</v>
      </c>
    </row>
    <row r="159" spans="1:6" ht="14.25" customHeight="1">
      <c r="A159" s="67"/>
      <c r="B159" s="65">
        <v>313</v>
      </c>
      <c r="C159" s="68" t="s">
        <v>3</v>
      </c>
      <c r="D159" s="54">
        <v>11750</v>
      </c>
      <c r="E159" s="128">
        <v>0</v>
      </c>
      <c r="F159" s="181">
        <v>11750</v>
      </c>
    </row>
    <row r="160" spans="1:6" ht="23.25" customHeight="1">
      <c r="A160" s="67"/>
      <c r="B160" s="65">
        <v>3132</v>
      </c>
      <c r="C160" s="66" t="s">
        <v>19</v>
      </c>
      <c r="D160" s="54">
        <v>10500</v>
      </c>
      <c r="E160" s="128">
        <v>0</v>
      </c>
      <c r="F160" s="181">
        <v>10500</v>
      </c>
    </row>
    <row r="161" spans="1:6" ht="22.5" customHeight="1">
      <c r="A161" s="67"/>
      <c r="B161" s="67">
        <v>31321</v>
      </c>
      <c r="C161" s="104" t="s">
        <v>81</v>
      </c>
      <c r="D161" s="49">
        <v>10500</v>
      </c>
      <c r="E161" s="126">
        <v>0</v>
      </c>
      <c r="F161" s="183">
        <v>10500</v>
      </c>
    </row>
    <row r="162" spans="1:6" ht="22.5" customHeight="1">
      <c r="A162" s="67"/>
      <c r="B162" s="65">
        <v>3133</v>
      </c>
      <c r="C162" s="66" t="s">
        <v>20</v>
      </c>
      <c r="D162" s="54">
        <v>1250</v>
      </c>
      <c r="E162" s="128">
        <v>0</v>
      </c>
      <c r="F162" s="181">
        <v>1250</v>
      </c>
    </row>
    <row r="163" spans="1:6" ht="22.5" customHeight="1">
      <c r="A163" s="67"/>
      <c r="B163" s="67">
        <v>31332</v>
      </c>
      <c r="C163" s="104" t="s">
        <v>82</v>
      </c>
      <c r="D163" s="49">
        <v>1250</v>
      </c>
      <c r="E163" s="126">
        <v>0</v>
      </c>
      <c r="F163" s="183">
        <v>1250</v>
      </c>
    </row>
    <row r="164" spans="1:6" ht="14.25" customHeight="1">
      <c r="A164" s="67"/>
      <c r="B164" s="65">
        <v>32</v>
      </c>
      <c r="C164" s="68" t="s">
        <v>4</v>
      </c>
      <c r="D164" s="54">
        <v>7150</v>
      </c>
      <c r="E164" s="128">
        <v>0</v>
      </c>
      <c r="F164" s="181">
        <v>7150</v>
      </c>
    </row>
    <row r="165" spans="1:6" ht="14.25" customHeight="1">
      <c r="A165" s="67"/>
      <c r="B165" s="65">
        <v>321</v>
      </c>
      <c r="C165" s="68" t="s">
        <v>5</v>
      </c>
      <c r="D165" s="54">
        <v>6750</v>
      </c>
      <c r="E165" s="128">
        <v>0</v>
      </c>
      <c r="F165" s="181">
        <v>6750</v>
      </c>
    </row>
    <row r="166" spans="1:6" ht="14.25" customHeight="1">
      <c r="A166" s="67"/>
      <c r="B166" s="65">
        <v>3212</v>
      </c>
      <c r="C166" s="68" t="s">
        <v>21</v>
      </c>
      <c r="D166" s="54">
        <v>6500</v>
      </c>
      <c r="E166" s="128">
        <v>0</v>
      </c>
      <c r="F166" s="181">
        <v>6500</v>
      </c>
    </row>
    <row r="167" spans="1:6" ht="14.25" customHeight="1">
      <c r="A167" s="67"/>
      <c r="B167" s="67">
        <v>32121</v>
      </c>
      <c r="C167" s="92" t="s">
        <v>83</v>
      </c>
      <c r="D167" s="49">
        <v>6500</v>
      </c>
      <c r="E167" s="126"/>
      <c r="F167" s="183">
        <v>6500</v>
      </c>
    </row>
    <row r="168" spans="1:6" ht="14.25" customHeight="1">
      <c r="A168" s="67"/>
      <c r="B168" s="65">
        <v>3213</v>
      </c>
      <c r="C168" s="68" t="s">
        <v>27</v>
      </c>
      <c r="D168" s="54">
        <v>250</v>
      </c>
      <c r="E168" s="128">
        <v>0</v>
      </c>
      <c r="F168" s="181">
        <v>250</v>
      </c>
    </row>
    <row r="169" spans="1:6" ht="14.25" customHeight="1">
      <c r="A169" s="67"/>
      <c r="B169" s="67">
        <v>32132</v>
      </c>
      <c r="C169" s="92" t="s">
        <v>87</v>
      </c>
      <c r="D169" s="49">
        <v>250</v>
      </c>
      <c r="E169" s="126">
        <v>0</v>
      </c>
      <c r="F169" s="183">
        <v>250</v>
      </c>
    </row>
    <row r="170" spans="1:6" ht="92.25" customHeight="1">
      <c r="A170" s="28" t="s">
        <v>12</v>
      </c>
      <c r="B170" s="28" t="s">
        <v>13</v>
      </c>
      <c r="C170" s="29" t="s">
        <v>14</v>
      </c>
      <c r="D170" s="1" t="s">
        <v>175</v>
      </c>
      <c r="E170" s="125" t="s">
        <v>124</v>
      </c>
      <c r="F170" s="195" t="s">
        <v>176</v>
      </c>
    </row>
    <row r="171" spans="1:6" ht="14.25" customHeight="1">
      <c r="A171" s="67"/>
      <c r="B171" s="65">
        <v>323</v>
      </c>
      <c r="C171" s="68" t="s">
        <v>7</v>
      </c>
      <c r="D171" s="54">
        <v>400</v>
      </c>
      <c r="E171" s="128">
        <v>0</v>
      </c>
      <c r="F171" s="181">
        <v>400</v>
      </c>
    </row>
    <row r="172" spans="1:6" ht="14.25" customHeight="1">
      <c r="A172" s="67"/>
      <c r="B172" s="65">
        <v>3236</v>
      </c>
      <c r="C172" s="68" t="s">
        <v>58</v>
      </c>
      <c r="D172" s="54">
        <v>400</v>
      </c>
      <c r="E172" s="128">
        <v>0</v>
      </c>
      <c r="F172" s="181">
        <v>400</v>
      </c>
    </row>
    <row r="173" spans="1:6" ht="27" customHeight="1">
      <c r="A173" s="67"/>
      <c r="B173" s="67">
        <v>32361</v>
      </c>
      <c r="C173" s="104" t="s">
        <v>59</v>
      </c>
      <c r="D173" s="49">
        <v>400</v>
      </c>
      <c r="E173" s="126">
        <v>0</v>
      </c>
      <c r="F173" s="183">
        <v>400</v>
      </c>
    </row>
    <row r="174" spans="1:6" ht="14.25" customHeight="1">
      <c r="A174" s="97"/>
      <c r="B174" s="97"/>
      <c r="C174" s="98" t="s">
        <v>88</v>
      </c>
      <c r="D174" s="99"/>
      <c r="E174" s="99"/>
      <c r="F174" s="190"/>
    </row>
    <row r="175" spans="1:6" ht="20.25" customHeight="1">
      <c r="A175" s="34"/>
      <c r="B175" s="34">
        <v>3</v>
      </c>
      <c r="C175" s="45" t="s">
        <v>15</v>
      </c>
      <c r="D175" s="54">
        <v>80000</v>
      </c>
      <c r="E175" s="128">
        <f>SUM(E176)</f>
        <v>-25500</v>
      </c>
      <c r="F175" s="181">
        <f>SUM(F176)</f>
        <v>54500</v>
      </c>
    </row>
    <row r="176" spans="1:6" ht="14.25" customHeight="1">
      <c r="A176" s="90"/>
      <c r="B176" s="90">
        <v>32</v>
      </c>
      <c r="C176" s="100" t="s">
        <v>4</v>
      </c>
      <c r="D176" s="54">
        <v>80000</v>
      </c>
      <c r="E176" s="128">
        <f>SUM(E177+E191)</f>
        <v>-25500</v>
      </c>
      <c r="F176" s="181">
        <f>SUM(F177+F190)</f>
        <v>54500</v>
      </c>
    </row>
    <row r="177" spans="1:6" ht="18.75" customHeight="1">
      <c r="A177" s="101"/>
      <c r="B177" s="101">
        <v>322</v>
      </c>
      <c r="C177" s="102" t="s">
        <v>6</v>
      </c>
      <c r="D177" s="79">
        <v>75000</v>
      </c>
      <c r="E177" s="142">
        <f>SUM(E178+E182+E184+E186+E188+E191)</f>
        <v>-25500</v>
      </c>
      <c r="F177" s="191">
        <f>SUM(F178+F182+F184+F186+F188)</f>
        <v>49500</v>
      </c>
    </row>
    <row r="178" spans="1:6" ht="27.75" customHeight="1">
      <c r="A178" s="67"/>
      <c r="B178" s="65">
        <v>3221</v>
      </c>
      <c r="C178" s="66" t="s">
        <v>29</v>
      </c>
      <c r="D178" s="54">
        <f>SUM(D179:D181)</f>
        <v>8000</v>
      </c>
      <c r="E178" s="128">
        <f>SUM(E179:E181)</f>
        <v>-4000</v>
      </c>
      <c r="F178" s="181">
        <f>SUM(F179:F181)</f>
        <v>4000</v>
      </c>
    </row>
    <row r="179" spans="1:6" ht="18.75" customHeight="1">
      <c r="A179" s="67" t="s">
        <v>153</v>
      </c>
      <c r="B179" s="67">
        <v>32211</v>
      </c>
      <c r="C179" s="92" t="s">
        <v>30</v>
      </c>
      <c r="D179" s="49">
        <v>500</v>
      </c>
      <c r="E179" s="126">
        <v>-500</v>
      </c>
      <c r="F179" s="50">
        <f>SUM(D179+E179)</f>
        <v>0</v>
      </c>
    </row>
    <row r="180" spans="1:6" ht="26.25" customHeight="1">
      <c r="A180" s="103" t="s">
        <v>154</v>
      </c>
      <c r="B180" s="103">
        <v>32214</v>
      </c>
      <c r="C180" s="120" t="s">
        <v>91</v>
      </c>
      <c r="D180" s="52">
        <v>4000</v>
      </c>
      <c r="E180" s="127">
        <v>-2500</v>
      </c>
      <c r="F180" s="161">
        <f>SUM(D180+E180)</f>
        <v>1500</v>
      </c>
    </row>
    <row r="181" spans="1:6" ht="18.75" customHeight="1">
      <c r="A181" s="67" t="s">
        <v>155</v>
      </c>
      <c r="B181" s="67">
        <v>32216</v>
      </c>
      <c r="C181" s="92" t="s">
        <v>33</v>
      </c>
      <c r="D181" s="52">
        <v>3500</v>
      </c>
      <c r="E181" s="127">
        <v>-1000</v>
      </c>
      <c r="F181" s="162">
        <f>SUM(D181+E181)</f>
        <v>2500</v>
      </c>
    </row>
    <row r="182" spans="1:6" ht="14.25" customHeight="1">
      <c r="A182" s="67"/>
      <c r="B182" s="65">
        <v>3222</v>
      </c>
      <c r="C182" s="66" t="s">
        <v>93</v>
      </c>
      <c r="D182" s="54">
        <v>60000</v>
      </c>
      <c r="E182" s="128">
        <f>SUM(E183)</f>
        <v>-20000</v>
      </c>
      <c r="F182" s="164">
        <f>SUM(D182+E182)</f>
        <v>40000</v>
      </c>
    </row>
    <row r="183" spans="1:6" s="105" customFormat="1" ht="18" customHeight="1">
      <c r="A183" s="67" t="s">
        <v>156</v>
      </c>
      <c r="B183" s="67">
        <v>32224</v>
      </c>
      <c r="C183" s="104" t="s">
        <v>95</v>
      </c>
      <c r="D183" s="49">
        <v>60000</v>
      </c>
      <c r="E183" s="126">
        <v>-20000</v>
      </c>
      <c r="F183" s="50">
        <f>SUM(D183+E183)</f>
        <v>40000</v>
      </c>
    </row>
    <row r="184" spans="1:6" s="105" customFormat="1" ht="18" customHeight="1">
      <c r="A184" s="67"/>
      <c r="B184" s="65">
        <v>3223</v>
      </c>
      <c r="C184" s="66" t="s">
        <v>35</v>
      </c>
      <c r="D184" s="54">
        <v>3000</v>
      </c>
      <c r="E184" s="128">
        <f>SUM(E185)</f>
        <v>-1500</v>
      </c>
      <c r="F184" s="93">
        <f aca="true" t="shared" si="8" ref="F184:F194">SUM(D184+E184)</f>
        <v>1500</v>
      </c>
    </row>
    <row r="185" spans="1:6" s="105" customFormat="1" ht="18" customHeight="1">
      <c r="A185" s="67" t="s">
        <v>157</v>
      </c>
      <c r="B185" s="67">
        <v>32231</v>
      </c>
      <c r="C185" s="104" t="s">
        <v>36</v>
      </c>
      <c r="D185" s="49">
        <v>3000</v>
      </c>
      <c r="E185" s="126">
        <v>-1500</v>
      </c>
      <c r="F185" s="93">
        <f t="shared" si="8"/>
        <v>1500</v>
      </c>
    </row>
    <row r="186" spans="1:6" s="105" customFormat="1" ht="18" customHeight="1">
      <c r="A186" s="67"/>
      <c r="B186" s="65">
        <v>3225</v>
      </c>
      <c r="C186" s="66" t="s">
        <v>41</v>
      </c>
      <c r="D186" s="54">
        <v>2000</v>
      </c>
      <c r="E186" s="128">
        <v>0</v>
      </c>
      <c r="F186" s="93">
        <f t="shared" si="8"/>
        <v>2000</v>
      </c>
    </row>
    <row r="187" spans="1:6" s="105" customFormat="1" ht="18" customHeight="1">
      <c r="A187" s="67" t="s">
        <v>158</v>
      </c>
      <c r="B187" s="67">
        <v>32251</v>
      </c>
      <c r="C187" s="104" t="s">
        <v>42</v>
      </c>
      <c r="D187" s="49">
        <v>2000</v>
      </c>
      <c r="E187" s="126">
        <v>0</v>
      </c>
      <c r="F187" s="50">
        <f t="shared" si="8"/>
        <v>2000</v>
      </c>
    </row>
    <row r="188" spans="1:6" s="105" customFormat="1" ht="26.25" customHeight="1">
      <c r="A188" s="67"/>
      <c r="B188" s="65">
        <v>3227</v>
      </c>
      <c r="C188" s="66" t="s">
        <v>43</v>
      </c>
      <c r="D188" s="54">
        <v>2000</v>
      </c>
      <c r="E188" s="128">
        <v>0</v>
      </c>
      <c r="F188" s="93">
        <f t="shared" si="8"/>
        <v>2000</v>
      </c>
    </row>
    <row r="189" spans="1:6" s="105" customFormat="1" ht="18" customHeight="1">
      <c r="A189" s="67" t="s">
        <v>159</v>
      </c>
      <c r="B189" s="67">
        <v>32271</v>
      </c>
      <c r="C189" s="104" t="s">
        <v>43</v>
      </c>
      <c r="D189" s="49">
        <v>2000</v>
      </c>
      <c r="E189" s="126">
        <v>0</v>
      </c>
      <c r="F189" s="50">
        <f t="shared" si="8"/>
        <v>2000</v>
      </c>
    </row>
    <row r="190" spans="1:6" s="105" customFormat="1" ht="18" customHeight="1">
      <c r="A190" s="67"/>
      <c r="B190" s="65">
        <v>323</v>
      </c>
      <c r="C190" s="66" t="s">
        <v>7</v>
      </c>
      <c r="D190" s="54">
        <v>5000</v>
      </c>
      <c r="E190" s="128">
        <v>0</v>
      </c>
      <c r="F190" s="93">
        <f t="shared" si="8"/>
        <v>5000</v>
      </c>
    </row>
    <row r="191" spans="1:6" s="105" customFormat="1" ht="18" customHeight="1">
      <c r="A191" s="67"/>
      <c r="B191" s="65">
        <v>3236</v>
      </c>
      <c r="C191" s="66" t="s">
        <v>99</v>
      </c>
      <c r="D191" s="54">
        <v>5000</v>
      </c>
      <c r="E191" s="128">
        <v>0</v>
      </c>
      <c r="F191" s="93">
        <f t="shared" si="8"/>
        <v>5000</v>
      </c>
    </row>
    <row r="192" spans="1:6" ht="87.75" customHeight="1">
      <c r="A192" s="28" t="s">
        <v>12</v>
      </c>
      <c r="B192" s="28" t="s">
        <v>13</v>
      </c>
      <c r="C192" s="29" t="s">
        <v>14</v>
      </c>
      <c r="D192" s="1" t="s">
        <v>175</v>
      </c>
      <c r="E192" s="125" t="s">
        <v>124</v>
      </c>
      <c r="F192" s="195" t="s">
        <v>176</v>
      </c>
    </row>
    <row r="193" spans="1:6" s="105" customFormat="1" ht="24.75" customHeight="1">
      <c r="A193" s="67" t="s">
        <v>160</v>
      </c>
      <c r="B193" s="67">
        <v>32361</v>
      </c>
      <c r="C193" s="104" t="s">
        <v>59</v>
      </c>
      <c r="D193" s="49">
        <v>2000</v>
      </c>
      <c r="E193" s="126">
        <v>-1000</v>
      </c>
      <c r="F193" s="50">
        <f t="shared" si="8"/>
        <v>1000</v>
      </c>
    </row>
    <row r="194" spans="1:6" s="105" customFormat="1" ht="21.75" customHeight="1">
      <c r="A194" s="67" t="s">
        <v>161</v>
      </c>
      <c r="B194" s="67">
        <v>32363</v>
      </c>
      <c r="C194" s="154" t="s">
        <v>102</v>
      </c>
      <c r="D194" s="155">
        <v>3000</v>
      </c>
      <c r="E194" s="156">
        <v>1000</v>
      </c>
      <c r="F194" s="163">
        <f t="shared" si="8"/>
        <v>4000</v>
      </c>
    </row>
    <row r="195" spans="1:6" s="105" customFormat="1" ht="19.5" customHeight="1">
      <c r="A195" s="97"/>
      <c r="B195" s="97"/>
      <c r="C195" s="160" t="s">
        <v>178</v>
      </c>
      <c r="D195" s="157"/>
      <c r="E195" s="158"/>
      <c r="F195" s="159"/>
    </row>
    <row r="196" spans="1:13" s="105" customFormat="1" ht="15.75" customHeight="1">
      <c r="A196" s="67"/>
      <c r="B196" s="65">
        <v>3</v>
      </c>
      <c r="C196" s="124" t="s">
        <v>15</v>
      </c>
      <c r="D196" s="51">
        <v>110000</v>
      </c>
      <c r="E196" s="141">
        <f>SUM(E197)</f>
        <v>2000</v>
      </c>
      <c r="F196" s="164">
        <f>SUM(D196+E196)</f>
        <v>112000</v>
      </c>
      <c r="L196" s="105">
        <v>110000</v>
      </c>
      <c r="M196" s="105">
        <v>110000</v>
      </c>
    </row>
    <row r="197" spans="1:13" s="105" customFormat="1" ht="12" customHeight="1">
      <c r="A197" s="67"/>
      <c r="B197" s="67">
        <v>32</v>
      </c>
      <c r="C197" s="104" t="s">
        <v>4</v>
      </c>
      <c r="D197" s="49">
        <v>110000</v>
      </c>
      <c r="E197" s="126">
        <f>SUM(E198+E201)</f>
        <v>2000</v>
      </c>
      <c r="F197" s="162">
        <f aca="true" t="shared" si="9" ref="F197:F203">SUM(D197+E197)</f>
        <v>112000</v>
      </c>
      <c r="L197" s="105">
        <v>110000</v>
      </c>
      <c r="M197" s="105">
        <v>110000</v>
      </c>
    </row>
    <row r="198" spans="1:6" s="105" customFormat="1" ht="12" customHeight="1">
      <c r="A198" s="166"/>
      <c r="B198" s="166">
        <v>321</v>
      </c>
      <c r="C198" s="167" t="s">
        <v>5</v>
      </c>
      <c r="D198" s="126">
        <v>0</v>
      </c>
      <c r="E198" s="126">
        <v>2000</v>
      </c>
      <c r="F198" s="162">
        <f t="shared" si="9"/>
        <v>2000</v>
      </c>
    </row>
    <row r="199" spans="1:6" s="105" customFormat="1" ht="12" customHeight="1">
      <c r="A199" s="166"/>
      <c r="B199" s="166">
        <v>3214</v>
      </c>
      <c r="C199" s="167" t="s">
        <v>181</v>
      </c>
      <c r="D199" s="126">
        <v>0</v>
      </c>
      <c r="E199" s="126">
        <v>2000</v>
      </c>
      <c r="F199" s="162">
        <f t="shared" si="9"/>
        <v>2000</v>
      </c>
    </row>
    <row r="200" spans="1:6" s="105" customFormat="1" ht="20.25" customHeight="1">
      <c r="A200" s="166"/>
      <c r="B200" s="166">
        <v>32141</v>
      </c>
      <c r="C200" s="167" t="s">
        <v>182</v>
      </c>
      <c r="D200" s="126">
        <v>0</v>
      </c>
      <c r="E200" s="126">
        <v>2000</v>
      </c>
      <c r="F200" s="162">
        <f t="shared" si="9"/>
        <v>2000</v>
      </c>
    </row>
    <row r="201" spans="1:21" s="105" customFormat="1" ht="14.25" customHeight="1">
      <c r="A201" s="67"/>
      <c r="B201" s="67">
        <v>322</v>
      </c>
      <c r="C201" s="104" t="s">
        <v>6</v>
      </c>
      <c r="D201" s="49">
        <v>110000</v>
      </c>
      <c r="E201" s="126">
        <v>0</v>
      </c>
      <c r="F201" s="162">
        <f t="shared" si="9"/>
        <v>110000</v>
      </c>
      <c r="U201" s="165"/>
    </row>
    <row r="202" spans="1:6" s="105" customFormat="1" ht="13.5" customHeight="1">
      <c r="A202" s="67"/>
      <c r="B202" s="67">
        <v>3222</v>
      </c>
      <c r="C202" s="104" t="s">
        <v>93</v>
      </c>
      <c r="D202" s="49">
        <v>110000</v>
      </c>
      <c r="E202" s="126">
        <v>0</v>
      </c>
      <c r="F202" s="162">
        <f t="shared" si="9"/>
        <v>110000</v>
      </c>
    </row>
    <row r="203" spans="1:6" s="105" customFormat="1" ht="14.25" customHeight="1">
      <c r="A203" s="67"/>
      <c r="B203" s="67">
        <v>32224</v>
      </c>
      <c r="C203" s="104" t="s">
        <v>95</v>
      </c>
      <c r="D203" s="49">
        <v>110000</v>
      </c>
      <c r="E203" s="126">
        <v>0</v>
      </c>
      <c r="F203" s="162">
        <f t="shared" si="9"/>
        <v>110000</v>
      </c>
    </row>
    <row r="204" spans="1:6" ht="14.25" customHeight="1">
      <c r="A204" s="97"/>
      <c r="B204" s="97"/>
      <c r="C204" s="98" t="s">
        <v>103</v>
      </c>
      <c r="D204" s="99"/>
      <c r="E204" s="99"/>
      <c r="F204" s="106"/>
    </row>
    <row r="205" spans="1:6" ht="14.25" customHeight="1">
      <c r="A205" s="41"/>
      <c r="B205" s="41"/>
      <c r="C205" s="61" t="s">
        <v>104</v>
      </c>
      <c r="D205" s="63">
        <v>15000</v>
      </c>
      <c r="E205" s="134">
        <f>SUM(E206+E225)</f>
        <v>-5000</v>
      </c>
      <c r="F205" s="89">
        <f>SUM(F206+F225)</f>
        <v>10000</v>
      </c>
    </row>
    <row r="206" spans="1:6" ht="14.25" customHeight="1">
      <c r="A206" s="34"/>
      <c r="B206" s="44">
        <v>3</v>
      </c>
      <c r="C206" s="45" t="s">
        <v>15</v>
      </c>
      <c r="D206" s="36">
        <v>14000</v>
      </c>
      <c r="E206" s="133">
        <f>SUM(E207)</f>
        <v>-4000</v>
      </c>
      <c r="F206" s="107">
        <f>SUM(F207)</f>
        <v>10000</v>
      </c>
    </row>
    <row r="207" spans="1:6" ht="14.25" customHeight="1">
      <c r="A207" s="57"/>
      <c r="B207" s="58">
        <v>32</v>
      </c>
      <c r="C207" s="82" t="s">
        <v>4</v>
      </c>
      <c r="D207" s="36">
        <v>14000</v>
      </c>
      <c r="E207" s="133">
        <f>SUM(E208+E220)</f>
        <v>-4000</v>
      </c>
      <c r="F207" s="107">
        <f>SUM(F208+F220)</f>
        <v>10000</v>
      </c>
    </row>
    <row r="208" spans="1:6" ht="14.25" customHeight="1">
      <c r="A208" s="57"/>
      <c r="B208" s="58">
        <v>322</v>
      </c>
      <c r="C208" s="82" t="s">
        <v>6</v>
      </c>
      <c r="D208" s="36">
        <v>13000</v>
      </c>
      <c r="E208" s="133">
        <f>SUM(E209+E212+E214)</f>
        <v>-5500</v>
      </c>
      <c r="F208" s="107">
        <f>SUM(F209+F212+F214)</f>
        <v>7500</v>
      </c>
    </row>
    <row r="209" spans="1:6" ht="24" customHeight="1">
      <c r="A209" s="57"/>
      <c r="B209" s="58">
        <v>3221</v>
      </c>
      <c r="C209" s="59" t="s">
        <v>29</v>
      </c>
      <c r="D209" s="121">
        <v>2000</v>
      </c>
      <c r="E209" s="135">
        <f>SUM(E210:E211)</f>
        <v>0</v>
      </c>
      <c r="F209" s="175">
        <f>SUM(F210:F211)</f>
        <v>2000</v>
      </c>
    </row>
    <row r="210" spans="1:6" ht="14.25" customHeight="1">
      <c r="A210" s="57" t="s">
        <v>162</v>
      </c>
      <c r="B210" s="57">
        <v>32211</v>
      </c>
      <c r="C210" s="108" t="s">
        <v>30</v>
      </c>
      <c r="D210" s="37">
        <v>500</v>
      </c>
      <c r="E210" s="132">
        <v>0</v>
      </c>
      <c r="F210" s="38">
        <f aca="true" t="shared" si="10" ref="F210:F227">SUM(D210+E210)</f>
        <v>500</v>
      </c>
    </row>
    <row r="211" spans="1:6" ht="22.5" customHeight="1">
      <c r="A211" s="57" t="s">
        <v>163</v>
      </c>
      <c r="B211" s="57">
        <v>32214</v>
      </c>
      <c r="C211" s="122" t="s">
        <v>91</v>
      </c>
      <c r="D211" s="37">
        <v>1500</v>
      </c>
      <c r="E211" s="132">
        <v>0</v>
      </c>
      <c r="F211" s="38">
        <f t="shared" si="10"/>
        <v>1500</v>
      </c>
    </row>
    <row r="212" spans="1:6" ht="14.25" customHeight="1">
      <c r="A212" s="57"/>
      <c r="B212" s="58">
        <v>3222</v>
      </c>
      <c r="C212" s="82" t="s">
        <v>93</v>
      </c>
      <c r="D212" s="36">
        <v>5500</v>
      </c>
      <c r="E212" s="133">
        <f>SUM(E213)</f>
        <v>-1000</v>
      </c>
      <c r="F212" s="107">
        <f t="shared" si="10"/>
        <v>4500</v>
      </c>
    </row>
    <row r="213" spans="1:6" ht="14.25" customHeight="1">
      <c r="A213" s="57" t="s">
        <v>164</v>
      </c>
      <c r="B213" s="57">
        <v>32224</v>
      </c>
      <c r="C213" s="108" t="s">
        <v>95</v>
      </c>
      <c r="D213" s="37">
        <v>5500</v>
      </c>
      <c r="E213" s="132">
        <v>-1000</v>
      </c>
      <c r="F213" s="38">
        <f t="shared" si="10"/>
        <v>4500</v>
      </c>
    </row>
    <row r="214" spans="1:6" ht="14.25" customHeight="1">
      <c r="A214" s="57"/>
      <c r="B214" s="58">
        <v>3225</v>
      </c>
      <c r="C214" s="82" t="s">
        <v>41</v>
      </c>
      <c r="D214" s="36">
        <v>5500</v>
      </c>
      <c r="E214" s="133">
        <f>SUM(E215)</f>
        <v>-4500</v>
      </c>
      <c r="F214" s="107">
        <f t="shared" si="10"/>
        <v>1000</v>
      </c>
    </row>
    <row r="215" spans="1:6" ht="14.25" customHeight="1">
      <c r="A215" s="90" t="s">
        <v>165</v>
      </c>
      <c r="B215" s="103">
        <v>32251</v>
      </c>
      <c r="C215" s="109" t="s">
        <v>42</v>
      </c>
      <c r="D215" s="37">
        <v>5500</v>
      </c>
      <c r="E215" s="132">
        <v>-4500</v>
      </c>
      <c r="F215" s="38">
        <f t="shared" si="10"/>
        <v>1000</v>
      </c>
    </row>
    <row r="216" spans="1:6" ht="14.25" customHeight="1">
      <c r="A216" s="65"/>
      <c r="B216" s="166">
        <v>323</v>
      </c>
      <c r="C216" s="168" t="s">
        <v>7</v>
      </c>
      <c r="D216" s="132">
        <v>0</v>
      </c>
      <c r="E216" s="132">
        <v>1700</v>
      </c>
      <c r="F216" s="38">
        <f t="shared" si="10"/>
        <v>1700</v>
      </c>
    </row>
    <row r="217" spans="1:6" ht="14.25" customHeight="1">
      <c r="A217" s="65"/>
      <c r="B217" s="166">
        <v>3231</v>
      </c>
      <c r="C217" s="168" t="s">
        <v>45</v>
      </c>
      <c r="D217" s="132">
        <v>0</v>
      </c>
      <c r="E217" s="132">
        <v>1700</v>
      </c>
      <c r="F217" s="38">
        <f t="shared" si="10"/>
        <v>1700</v>
      </c>
    </row>
    <row r="218" spans="1:6" ht="14.25" customHeight="1">
      <c r="A218" s="65"/>
      <c r="B218" s="166">
        <v>32319</v>
      </c>
      <c r="C218" s="171" t="s">
        <v>123</v>
      </c>
      <c r="D218" s="132">
        <v>0</v>
      </c>
      <c r="E218" s="132">
        <v>1700</v>
      </c>
      <c r="F218" s="38">
        <f t="shared" si="10"/>
        <v>1700</v>
      </c>
    </row>
    <row r="219" spans="1:6" ht="81.75" customHeight="1">
      <c r="A219" s="28" t="s">
        <v>12</v>
      </c>
      <c r="B219" s="28" t="s">
        <v>13</v>
      </c>
      <c r="C219" s="29" t="s">
        <v>14</v>
      </c>
      <c r="D219" s="1" t="s">
        <v>175</v>
      </c>
      <c r="E219" s="125" t="s">
        <v>124</v>
      </c>
      <c r="F219" s="195" t="s">
        <v>176</v>
      </c>
    </row>
    <row r="220" spans="1:6" ht="13.5" customHeight="1">
      <c r="A220" s="170"/>
      <c r="B220" s="65">
        <v>329</v>
      </c>
      <c r="C220" s="169" t="s">
        <v>64</v>
      </c>
      <c r="D220" s="54">
        <v>1000</v>
      </c>
      <c r="E220" s="128">
        <f>SUM(E221+E223)</f>
        <v>1500</v>
      </c>
      <c r="F220" s="93">
        <f t="shared" si="10"/>
        <v>2500</v>
      </c>
    </row>
    <row r="221" spans="1:6" ht="15" customHeight="1">
      <c r="A221" s="65"/>
      <c r="B221" s="172">
        <v>3293</v>
      </c>
      <c r="C221" s="173" t="s">
        <v>183</v>
      </c>
      <c r="D221" s="54">
        <v>0</v>
      </c>
      <c r="E221" s="128">
        <v>500</v>
      </c>
      <c r="F221" s="93">
        <f t="shared" si="10"/>
        <v>500</v>
      </c>
    </row>
    <row r="222" spans="1:6" ht="14.25" customHeight="1">
      <c r="A222" s="101"/>
      <c r="B222" s="174">
        <v>32931</v>
      </c>
      <c r="C222" s="167" t="s">
        <v>184</v>
      </c>
      <c r="D222" s="54">
        <v>0</v>
      </c>
      <c r="E222" s="128">
        <v>500</v>
      </c>
      <c r="F222" s="93">
        <f t="shared" si="10"/>
        <v>500</v>
      </c>
    </row>
    <row r="223" spans="1:6" ht="21.75" customHeight="1">
      <c r="A223" s="67"/>
      <c r="B223" s="65">
        <v>3299</v>
      </c>
      <c r="C223" s="66" t="s">
        <v>64</v>
      </c>
      <c r="D223" s="54">
        <v>1000</v>
      </c>
      <c r="E223" s="128">
        <v>1000</v>
      </c>
      <c r="F223" s="93">
        <f t="shared" si="10"/>
        <v>2000</v>
      </c>
    </row>
    <row r="224" spans="1:6" ht="13.5" customHeight="1">
      <c r="A224" s="67" t="s">
        <v>166</v>
      </c>
      <c r="B224" s="67">
        <v>32999</v>
      </c>
      <c r="C224" s="104" t="s">
        <v>64</v>
      </c>
      <c r="D224" s="49">
        <v>1000</v>
      </c>
      <c r="E224" s="126">
        <v>1000</v>
      </c>
      <c r="F224" s="50">
        <f t="shared" si="10"/>
        <v>2000</v>
      </c>
    </row>
    <row r="225" spans="1:6" ht="19.5" customHeight="1">
      <c r="A225" s="67"/>
      <c r="B225" s="65">
        <v>4</v>
      </c>
      <c r="C225" s="66" t="s">
        <v>72</v>
      </c>
      <c r="D225" s="54">
        <v>1000</v>
      </c>
      <c r="E225" s="128">
        <v>-1000</v>
      </c>
      <c r="F225" s="93">
        <f t="shared" si="10"/>
        <v>0</v>
      </c>
    </row>
    <row r="226" spans="1:6" ht="22.5" customHeight="1">
      <c r="A226" s="67"/>
      <c r="B226" s="65">
        <v>42</v>
      </c>
      <c r="C226" s="66" t="s">
        <v>73</v>
      </c>
      <c r="D226" s="54">
        <v>1000</v>
      </c>
      <c r="E226" s="128">
        <v>-1000</v>
      </c>
      <c r="F226" s="93">
        <f t="shared" si="10"/>
        <v>0</v>
      </c>
    </row>
    <row r="227" spans="1:6" ht="14.25" customHeight="1">
      <c r="A227" s="67"/>
      <c r="B227" s="65">
        <v>424</v>
      </c>
      <c r="C227" s="66" t="s">
        <v>74</v>
      </c>
      <c r="D227" s="54">
        <v>1000</v>
      </c>
      <c r="E227" s="128">
        <v>-1000</v>
      </c>
      <c r="F227" s="93">
        <f t="shared" si="10"/>
        <v>0</v>
      </c>
    </row>
    <row r="228" spans="1:6" ht="14.25" customHeight="1">
      <c r="A228" s="67"/>
      <c r="B228" s="65">
        <v>4241</v>
      </c>
      <c r="C228" s="66" t="s">
        <v>74</v>
      </c>
      <c r="D228" s="54">
        <v>1000</v>
      </c>
      <c r="E228" s="128">
        <v>-1000</v>
      </c>
      <c r="F228" s="93">
        <f>SUM(D228+E228)</f>
        <v>0</v>
      </c>
    </row>
    <row r="229" spans="1:6" ht="16.5" customHeight="1">
      <c r="A229" s="67" t="s">
        <v>167</v>
      </c>
      <c r="B229" s="67">
        <v>42411</v>
      </c>
      <c r="C229" s="92" t="s">
        <v>74</v>
      </c>
      <c r="D229" s="49">
        <v>1000</v>
      </c>
      <c r="E229" s="126">
        <v>-1000</v>
      </c>
      <c r="F229" s="93">
        <f>SUM(D229+E229)</f>
        <v>0</v>
      </c>
    </row>
    <row r="230" spans="1:6" ht="14.25" customHeight="1">
      <c r="A230" s="41"/>
      <c r="B230" s="41"/>
      <c r="C230" s="42" t="s">
        <v>109</v>
      </c>
      <c r="D230" s="89">
        <v>5000</v>
      </c>
      <c r="E230" s="129">
        <f>SUM(E231)</f>
        <v>-4660</v>
      </c>
      <c r="F230" s="89">
        <f aca="true" t="shared" si="11" ref="F230:F238">SUM(D230+E230)</f>
        <v>340</v>
      </c>
    </row>
    <row r="231" spans="1:6" ht="14.25" customHeight="1">
      <c r="A231" s="34"/>
      <c r="B231" s="34">
        <v>3</v>
      </c>
      <c r="C231" s="45" t="s">
        <v>15</v>
      </c>
      <c r="D231" s="107">
        <v>5000</v>
      </c>
      <c r="E231" s="130">
        <f>SUM(E232)</f>
        <v>-4660</v>
      </c>
      <c r="F231" s="107">
        <f t="shared" si="11"/>
        <v>340</v>
      </c>
    </row>
    <row r="232" spans="1:6" ht="13.5" customHeight="1">
      <c r="A232" s="90"/>
      <c r="B232" s="90">
        <v>32</v>
      </c>
      <c r="C232" s="100" t="s">
        <v>4</v>
      </c>
      <c r="D232" s="50">
        <v>5000</v>
      </c>
      <c r="E232" s="137">
        <f>SUM(E233+E236)</f>
        <v>-4660</v>
      </c>
      <c r="F232" s="50">
        <f t="shared" si="11"/>
        <v>340</v>
      </c>
    </row>
    <row r="233" spans="1:6" ht="19.5" customHeight="1">
      <c r="A233" s="65"/>
      <c r="B233" s="65">
        <v>321</v>
      </c>
      <c r="C233" s="110" t="s">
        <v>5</v>
      </c>
      <c r="D233" s="93">
        <v>400</v>
      </c>
      <c r="E233" s="136">
        <v>-60</v>
      </c>
      <c r="F233" s="93">
        <f t="shared" si="11"/>
        <v>340</v>
      </c>
    </row>
    <row r="234" spans="1:6" ht="14.25" customHeight="1">
      <c r="A234" s="67"/>
      <c r="B234" s="67">
        <v>3211</v>
      </c>
      <c r="C234" s="92" t="s">
        <v>23</v>
      </c>
      <c r="D234" s="50">
        <v>400</v>
      </c>
      <c r="E234" s="137">
        <v>-60</v>
      </c>
      <c r="F234" s="50">
        <f t="shared" si="11"/>
        <v>340</v>
      </c>
    </row>
    <row r="235" spans="1:6" ht="14.25" customHeight="1">
      <c r="A235" s="111" t="s">
        <v>168</v>
      </c>
      <c r="B235" s="111">
        <v>32111</v>
      </c>
      <c r="C235" s="112" t="s">
        <v>24</v>
      </c>
      <c r="D235" s="50">
        <v>400</v>
      </c>
      <c r="E235" s="137">
        <v>-60</v>
      </c>
      <c r="F235" s="50">
        <f t="shared" si="11"/>
        <v>340</v>
      </c>
    </row>
    <row r="236" spans="1:6" ht="14.25" customHeight="1">
      <c r="A236" s="65"/>
      <c r="B236" s="65">
        <v>323</v>
      </c>
      <c r="C236" s="66" t="s">
        <v>7</v>
      </c>
      <c r="D236" s="93">
        <v>4600</v>
      </c>
      <c r="E236" s="136">
        <v>-4600</v>
      </c>
      <c r="F236" s="93">
        <f t="shared" si="11"/>
        <v>0</v>
      </c>
    </row>
    <row r="237" spans="1:6" ht="14.25" customHeight="1">
      <c r="A237" s="67"/>
      <c r="B237" s="67">
        <v>3231</v>
      </c>
      <c r="C237" s="92" t="s">
        <v>112</v>
      </c>
      <c r="D237" s="50">
        <v>4600</v>
      </c>
      <c r="E237" s="137">
        <v>-4600</v>
      </c>
      <c r="F237" s="93">
        <f t="shared" si="11"/>
        <v>0</v>
      </c>
    </row>
    <row r="238" spans="1:6" ht="14.25" customHeight="1">
      <c r="A238" s="67" t="s">
        <v>169</v>
      </c>
      <c r="B238" s="67">
        <v>32319</v>
      </c>
      <c r="C238" s="92" t="s">
        <v>123</v>
      </c>
      <c r="D238" s="50">
        <v>4600</v>
      </c>
      <c r="E238" s="137">
        <v>-4600</v>
      </c>
      <c r="F238" s="93">
        <f t="shared" si="11"/>
        <v>0</v>
      </c>
    </row>
    <row r="239" spans="1:6" ht="18.75" customHeight="1">
      <c r="A239" s="41"/>
      <c r="B239" s="41"/>
      <c r="C239" s="61" t="s">
        <v>113</v>
      </c>
      <c r="D239" s="63">
        <v>3000</v>
      </c>
      <c r="E239" s="134">
        <v>-3000</v>
      </c>
      <c r="F239" s="89">
        <v>0</v>
      </c>
    </row>
    <row r="240" spans="1:6" s="39" customFormat="1" ht="13.5" customHeight="1">
      <c r="A240" s="34"/>
      <c r="B240" s="34">
        <v>3</v>
      </c>
      <c r="C240" s="45" t="s">
        <v>15</v>
      </c>
      <c r="D240" s="36">
        <v>3000</v>
      </c>
      <c r="E240" s="133">
        <v>-3000</v>
      </c>
      <c r="F240" s="107">
        <v>0</v>
      </c>
    </row>
    <row r="241" spans="1:6" ht="14.25" customHeight="1">
      <c r="A241" s="90"/>
      <c r="B241" s="90">
        <v>32</v>
      </c>
      <c r="C241" s="68" t="s">
        <v>4</v>
      </c>
      <c r="D241" s="36">
        <v>3000</v>
      </c>
      <c r="E241" s="133">
        <v>-3000</v>
      </c>
      <c r="F241" s="107">
        <v>0</v>
      </c>
    </row>
    <row r="242" spans="1:6" ht="21" customHeight="1">
      <c r="A242" s="65"/>
      <c r="B242" s="65">
        <v>329</v>
      </c>
      <c r="C242" s="66" t="s">
        <v>64</v>
      </c>
      <c r="D242" s="36">
        <v>3000</v>
      </c>
      <c r="E242" s="133">
        <v>-3000</v>
      </c>
      <c r="F242" s="107">
        <v>0</v>
      </c>
    </row>
    <row r="243" spans="1:6" ht="14.25" customHeight="1">
      <c r="A243" s="67"/>
      <c r="B243" s="67">
        <v>3299</v>
      </c>
      <c r="C243" s="104" t="s">
        <v>64</v>
      </c>
      <c r="D243" s="37">
        <v>3000</v>
      </c>
      <c r="E243" s="132">
        <v>-3000</v>
      </c>
      <c r="F243" s="38">
        <v>0</v>
      </c>
    </row>
    <row r="244" spans="1:6" ht="14.25" customHeight="1">
      <c r="A244" s="67" t="s">
        <v>170</v>
      </c>
      <c r="B244" s="67">
        <v>32999</v>
      </c>
      <c r="C244" s="104" t="s">
        <v>64</v>
      </c>
      <c r="D244" s="38">
        <v>3000</v>
      </c>
      <c r="E244" s="131">
        <v>-3000</v>
      </c>
      <c r="F244" s="38">
        <v>0</v>
      </c>
    </row>
    <row r="245" spans="1:6" ht="14.25" customHeight="1">
      <c r="A245" s="41"/>
      <c r="B245" s="41"/>
      <c r="C245" s="42" t="s">
        <v>116</v>
      </c>
      <c r="D245" s="63">
        <v>1000</v>
      </c>
      <c r="E245" s="63">
        <f>SUM(E247+E252)</f>
        <v>0</v>
      </c>
      <c r="F245" s="89">
        <f>SUM(F247+F252)</f>
        <v>1000</v>
      </c>
    </row>
    <row r="246" spans="1:18" ht="97.5" customHeight="1">
      <c r="A246" s="28" t="s">
        <v>12</v>
      </c>
      <c r="B246" s="28" t="s">
        <v>13</v>
      </c>
      <c r="C246" s="29" t="s">
        <v>14</v>
      </c>
      <c r="D246" s="1" t="s">
        <v>175</v>
      </c>
      <c r="E246" s="125" t="s">
        <v>124</v>
      </c>
      <c r="F246" s="195" t="s">
        <v>176</v>
      </c>
      <c r="R246" s="217"/>
    </row>
    <row r="247" spans="1:6" ht="21" customHeight="1">
      <c r="A247" s="65"/>
      <c r="B247" s="65">
        <v>4</v>
      </c>
      <c r="C247" s="66" t="s">
        <v>72</v>
      </c>
      <c r="D247" s="36">
        <v>1000</v>
      </c>
      <c r="E247" s="133">
        <v>-500</v>
      </c>
      <c r="F247" s="179">
        <f>SUM(D247+E247)</f>
        <v>500</v>
      </c>
    </row>
    <row r="248" spans="1:6" ht="21" customHeight="1">
      <c r="A248" s="65"/>
      <c r="B248" s="65">
        <v>42</v>
      </c>
      <c r="C248" s="66" t="s">
        <v>73</v>
      </c>
      <c r="D248" s="49">
        <v>1000</v>
      </c>
      <c r="E248" s="133">
        <v>-500</v>
      </c>
      <c r="F248" s="179">
        <f aca="true" t="shared" si="12" ref="F248:F255">SUM(D248+E248)</f>
        <v>500</v>
      </c>
    </row>
    <row r="249" spans="1:6" ht="14.25" customHeight="1">
      <c r="A249" s="65"/>
      <c r="B249" s="65">
        <v>424</v>
      </c>
      <c r="C249" s="68" t="s">
        <v>74</v>
      </c>
      <c r="D249" s="49">
        <v>1000</v>
      </c>
      <c r="E249" s="133">
        <v>-500</v>
      </c>
      <c r="F249" s="179">
        <f t="shared" si="12"/>
        <v>500</v>
      </c>
    </row>
    <row r="250" spans="1:6" s="153" customFormat="1" ht="14.25" customHeight="1">
      <c r="A250" s="65"/>
      <c r="B250" s="65">
        <v>4241</v>
      </c>
      <c r="C250" s="68" t="s">
        <v>74</v>
      </c>
      <c r="D250" s="54">
        <v>1000</v>
      </c>
      <c r="E250" s="133">
        <v>-500</v>
      </c>
      <c r="F250" s="179">
        <f t="shared" si="12"/>
        <v>500</v>
      </c>
    </row>
    <row r="251" spans="1:6" s="39" customFormat="1" ht="14.25" customHeight="1">
      <c r="A251" s="67" t="s">
        <v>171</v>
      </c>
      <c r="B251" s="67">
        <v>42411</v>
      </c>
      <c r="C251" s="92" t="s">
        <v>74</v>
      </c>
      <c r="D251" s="49">
        <v>1000</v>
      </c>
      <c r="E251" s="132">
        <v>-500</v>
      </c>
      <c r="F251" s="180">
        <f t="shared" si="12"/>
        <v>500</v>
      </c>
    </row>
    <row r="252" spans="1:6" s="153" customFormat="1" ht="14.25" customHeight="1">
      <c r="A252" s="65"/>
      <c r="B252" s="172">
        <v>3</v>
      </c>
      <c r="C252" s="177" t="s">
        <v>15</v>
      </c>
      <c r="D252" s="54">
        <v>0</v>
      </c>
      <c r="E252" s="128">
        <v>500</v>
      </c>
      <c r="F252" s="179">
        <f t="shared" si="12"/>
        <v>500</v>
      </c>
    </row>
    <row r="253" spans="1:6" s="178" customFormat="1" ht="14.25" customHeight="1">
      <c r="A253" s="166"/>
      <c r="B253" s="172">
        <v>32</v>
      </c>
      <c r="C253" s="177" t="s">
        <v>4</v>
      </c>
      <c r="D253" s="128">
        <v>0</v>
      </c>
      <c r="E253" s="128">
        <v>500</v>
      </c>
      <c r="F253" s="179">
        <f t="shared" si="12"/>
        <v>500</v>
      </c>
    </row>
    <row r="254" spans="1:6" s="178" customFormat="1" ht="14.25" customHeight="1">
      <c r="A254" s="166"/>
      <c r="B254" s="172">
        <v>322</v>
      </c>
      <c r="C254" s="177" t="s">
        <v>6</v>
      </c>
      <c r="D254" s="128">
        <v>0</v>
      </c>
      <c r="E254" s="128">
        <v>500</v>
      </c>
      <c r="F254" s="179">
        <f t="shared" si="12"/>
        <v>500</v>
      </c>
    </row>
    <row r="255" spans="1:6" s="178" customFormat="1" ht="14.25" customHeight="1">
      <c r="A255" s="166"/>
      <c r="B255" s="172">
        <v>3225</v>
      </c>
      <c r="C255" s="177" t="s">
        <v>41</v>
      </c>
      <c r="D255" s="128">
        <v>0</v>
      </c>
      <c r="E255" s="128">
        <v>500</v>
      </c>
      <c r="F255" s="179">
        <f t="shared" si="12"/>
        <v>500</v>
      </c>
    </row>
    <row r="256" spans="1:6" s="178" customFormat="1" ht="14.25" customHeight="1">
      <c r="A256" s="166"/>
      <c r="B256" s="166">
        <v>32251</v>
      </c>
      <c r="C256" s="176" t="s">
        <v>121</v>
      </c>
      <c r="D256" s="49">
        <v>0</v>
      </c>
      <c r="E256" s="126">
        <v>500</v>
      </c>
      <c r="F256" s="180">
        <f aca="true" t="shared" si="13" ref="F256:F262">SUM(D256+E256)</f>
        <v>500</v>
      </c>
    </row>
    <row r="257" spans="1:6" s="178" customFormat="1" ht="14.25" customHeight="1">
      <c r="A257" s="207"/>
      <c r="B257" s="219"/>
      <c r="C257" s="209" t="s">
        <v>196</v>
      </c>
      <c r="D257" s="220">
        <v>0</v>
      </c>
      <c r="E257" s="215">
        <v>10000</v>
      </c>
      <c r="F257" s="221">
        <f t="shared" si="13"/>
        <v>10000</v>
      </c>
    </row>
    <row r="258" spans="1:6" s="178" customFormat="1" ht="14.25" customHeight="1">
      <c r="A258" s="166"/>
      <c r="B258" s="65">
        <v>3</v>
      </c>
      <c r="C258" s="124" t="s">
        <v>15</v>
      </c>
      <c r="D258" s="79">
        <v>0</v>
      </c>
      <c r="E258" s="133">
        <v>10000</v>
      </c>
      <c r="F258" s="179">
        <f t="shared" si="13"/>
        <v>10000</v>
      </c>
    </row>
    <row r="259" spans="1:6" s="178" customFormat="1" ht="14.25" customHeight="1">
      <c r="A259" s="166"/>
      <c r="B259" s="65">
        <v>32</v>
      </c>
      <c r="C259" s="66" t="s">
        <v>4</v>
      </c>
      <c r="D259" s="54">
        <v>0</v>
      </c>
      <c r="E259" s="133">
        <v>10000</v>
      </c>
      <c r="F259" s="179">
        <f t="shared" si="13"/>
        <v>10000</v>
      </c>
    </row>
    <row r="260" spans="1:6" s="178" customFormat="1" ht="14.25" customHeight="1">
      <c r="A260" s="166"/>
      <c r="B260" s="65">
        <v>322</v>
      </c>
      <c r="C260" s="66" t="s">
        <v>6</v>
      </c>
      <c r="D260" s="54">
        <v>0</v>
      </c>
      <c r="E260" s="133">
        <v>10000</v>
      </c>
      <c r="F260" s="179">
        <f t="shared" si="13"/>
        <v>10000</v>
      </c>
    </row>
    <row r="261" spans="1:6" s="178" customFormat="1" ht="14.25" customHeight="1">
      <c r="A261" s="166"/>
      <c r="B261" s="67">
        <v>3222</v>
      </c>
      <c r="C261" s="104" t="s">
        <v>93</v>
      </c>
      <c r="D261" s="49">
        <v>0</v>
      </c>
      <c r="E261" s="132">
        <v>10000</v>
      </c>
      <c r="F261" s="180">
        <f t="shared" si="13"/>
        <v>10000</v>
      </c>
    </row>
    <row r="262" spans="1:6" s="178" customFormat="1" ht="14.25" customHeight="1">
      <c r="A262" s="166"/>
      <c r="B262" s="67">
        <v>32224</v>
      </c>
      <c r="C262" s="104" t="s">
        <v>95</v>
      </c>
      <c r="D262" s="218">
        <v>0</v>
      </c>
      <c r="E262" s="132">
        <v>10000</v>
      </c>
      <c r="F262" s="180">
        <f t="shared" si="13"/>
        <v>10000</v>
      </c>
    </row>
    <row r="263" spans="1:6" s="39" customFormat="1" ht="33.75" customHeight="1">
      <c r="A263" s="97"/>
      <c r="B263" s="207"/>
      <c r="C263" s="210" t="s">
        <v>190</v>
      </c>
      <c r="D263" s="99"/>
      <c r="E263" s="208"/>
      <c r="F263" s="190"/>
    </row>
    <row r="264" spans="1:6" s="39" customFormat="1" ht="14.25" customHeight="1">
      <c r="A264" s="196"/>
      <c r="B264" s="196"/>
      <c r="C264" s="95" t="s">
        <v>187</v>
      </c>
      <c r="D264" s="197"/>
      <c r="E264" s="200">
        <v>17200</v>
      </c>
      <c r="F264" s="199">
        <v>17200</v>
      </c>
    </row>
    <row r="265" spans="1:6" s="39" customFormat="1" ht="14.25" customHeight="1">
      <c r="A265" s="67"/>
      <c r="B265" s="184">
        <v>3</v>
      </c>
      <c r="C265" s="201" t="s">
        <v>15</v>
      </c>
      <c r="D265" s="128">
        <v>0</v>
      </c>
      <c r="E265" s="128">
        <v>1287</v>
      </c>
      <c r="F265" s="179">
        <v>1287</v>
      </c>
    </row>
    <row r="266" spans="1:6" s="39" customFormat="1" ht="14.25" customHeight="1">
      <c r="A266" s="67"/>
      <c r="B266" s="202">
        <v>32</v>
      </c>
      <c r="C266" s="203" t="s">
        <v>4</v>
      </c>
      <c r="D266" s="128">
        <v>0</v>
      </c>
      <c r="E266" s="128">
        <v>1287</v>
      </c>
      <c r="F266" s="179">
        <v>1287</v>
      </c>
    </row>
    <row r="267" spans="1:6" s="39" customFormat="1" ht="14.25" customHeight="1">
      <c r="A267" s="67"/>
      <c r="B267" s="204">
        <v>322</v>
      </c>
      <c r="C267" s="205" t="s">
        <v>6</v>
      </c>
      <c r="D267" s="128">
        <v>0</v>
      </c>
      <c r="E267" s="128">
        <v>1287</v>
      </c>
      <c r="F267" s="179">
        <v>1287</v>
      </c>
    </row>
    <row r="268" spans="1:6" s="39" customFormat="1" ht="14.25" customHeight="1">
      <c r="A268" s="67"/>
      <c r="B268" s="172">
        <v>3221</v>
      </c>
      <c r="C268" s="173" t="s">
        <v>29</v>
      </c>
      <c r="D268" s="126">
        <v>0</v>
      </c>
      <c r="E268" s="126">
        <v>1287</v>
      </c>
      <c r="F268" s="180">
        <v>1287</v>
      </c>
    </row>
    <row r="269" spans="1:6" s="39" customFormat="1" ht="14.25" customHeight="1">
      <c r="A269" s="67"/>
      <c r="B269" s="166">
        <v>32211</v>
      </c>
      <c r="C269" s="176" t="s">
        <v>30</v>
      </c>
      <c r="D269" s="126">
        <v>0</v>
      </c>
      <c r="E269" s="126">
        <v>1287</v>
      </c>
      <c r="F269" s="180">
        <v>1287</v>
      </c>
    </row>
    <row r="270" spans="1:6" s="39" customFormat="1" ht="14.25" customHeight="1">
      <c r="A270" s="67"/>
      <c r="B270" s="172">
        <v>4</v>
      </c>
      <c r="C270" s="173" t="s">
        <v>72</v>
      </c>
      <c r="D270" s="128">
        <v>0</v>
      </c>
      <c r="E270" s="128">
        <v>15913</v>
      </c>
      <c r="F270" s="179">
        <v>15913</v>
      </c>
    </row>
    <row r="271" spans="1:6" s="39" customFormat="1" ht="20.25" customHeight="1">
      <c r="A271" s="67"/>
      <c r="B271" s="172">
        <v>42</v>
      </c>
      <c r="C271" s="173" t="s">
        <v>73</v>
      </c>
      <c r="D271" s="128">
        <v>0</v>
      </c>
      <c r="E271" s="128">
        <v>15913</v>
      </c>
      <c r="F271" s="179">
        <v>15913</v>
      </c>
    </row>
    <row r="272" spans="1:6" s="39" customFormat="1" ht="93" customHeight="1">
      <c r="A272" s="28" t="s">
        <v>12</v>
      </c>
      <c r="B272" s="28" t="s">
        <v>13</v>
      </c>
      <c r="C272" s="29" t="s">
        <v>14</v>
      </c>
      <c r="D272" s="1" t="s">
        <v>175</v>
      </c>
      <c r="E272" s="125" t="s">
        <v>124</v>
      </c>
      <c r="F272" s="195" t="s">
        <v>176</v>
      </c>
    </row>
    <row r="273" spans="1:6" s="39" customFormat="1" ht="14.25" customHeight="1">
      <c r="A273" s="67"/>
      <c r="B273" s="206">
        <v>4221</v>
      </c>
      <c r="C273" s="173" t="s">
        <v>188</v>
      </c>
      <c r="D273" s="126">
        <v>0</v>
      </c>
      <c r="E273" s="126">
        <v>15913</v>
      </c>
      <c r="F273" s="180">
        <v>15913</v>
      </c>
    </row>
    <row r="274" spans="1:6" s="39" customFormat="1" ht="14.25" customHeight="1">
      <c r="A274" s="67"/>
      <c r="B274" s="211">
        <v>42211</v>
      </c>
      <c r="C274" s="167" t="s">
        <v>189</v>
      </c>
      <c r="D274" s="126">
        <v>0</v>
      </c>
      <c r="E274" s="126">
        <v>15913</v>
      </c>
      <c r="F274" s="180">
        <v>15913</v>
      </c>
    </row>
    <row r="275" spans="1:6" s="39" customFormat="1" ht="14.25" customHeight="1">
      <c r="A275" s="97"/>
      <c r="B275" s="212"/>
      <c r="C275" s="213" t="s">
        <v>191</v>
      </c>
      <c r="D275" s="99"/>
      <c r="E275" s="215">
        <v>2500</v>
      </c>
      <c r="F275" s="221">
        <v>2500</v>
      </c>
    </row>
    <row r="276" spans="1:6" s="39" customFormat="1" ht="14.25" customHeight="1">
      <c r="A276" s="67"/>
      <c r="B276" s="172">
        <v>4</v>
      </c>
      <c r="C276" s="173" t="s">
        <v>72</v>
      </c>
      <c r="D276" s="49">
        <v>0</v>
      </c>
      <c r="E276" s="126">
        <v>2500</v>
      </c>
      <c r="F276" s="180">
        <v>2500</v>
      </c>
    </row>
    <row r="277" spans="1:6" s="39" customFormat="1" ht="21" customHeight="1">
      <c r="A277" s="67"/>
      <c r="B277" s="172">
        <v>42</v>
      </c>
      <c r="C277" s="173" t="s">
        <v>73</v>
      </c>
      <c r="D277" s="49">
        <v>0</v>
      </c>
      <c r="E277" s="126">
        <v>2500</v>
      </c>
      <c r="F277" s="180">
        <v>2500</v>
      </c>
    </row>
    <row r="278" spans="1:6" s="39" customFormat="1" ht="14.25" customHeight="1">
      <c r="A278" s="67"/>
      <c r="B278" s="172">
        <v>424</v>
      </c>
      <c r="C278" s="173" t="s">
        <v>74</v>
      </c>
      <c r="D278" s="49">
        <v>0</v>
      </c>
      <c r="E278" s="126">
        <v>2500</v>
      </c>
      <c r="F278" s="180">
        <v>2500</v>
      </c>
    </row>
    <row r="279" spans="1:6" s="39" customFormat="1" ht="14.25" customHeight="1">
      <c r="A279" s="67"/>
      <c r="B279" s="172">
        <v>4241</v>
      </c>
      <c r="C279" s="173" t="s">
        <v>74</v>
      </c>
      <c r="D279" s="49">
        <v>0</v>
      </c>
      <c r="E279" s="126">
        <v>2500</v>
      </c>
      <c r="F279" s="180">
        <v>2500</v>
      </c>
    </row>
    <row r="280" spans="1:6" s="39" customFormat="1" ht="14.25" customHeight="1">
      <c r="A280" s="67"/>
      <c r="B280" s="166">
        <v>42411</v>
      </c>
      <c r="C280" s="176" t="s">
        <v>74</v>
      </c>
      <c r="D280" s="49">
        <v>0</v>
      </c>
      <c r="E280" s="126">
        <v>2500</v>
      </c>
      <c r="F280" s="180">
        <v>2500</v>
      </c>
    </row>
    <row r="281" spans="1:6" s="39" customFormat="1" ht="14.25" customHeight="1">
      <c r="A281" s="97"/>
      <c r="B281" s="212"/>
      <c r="C281" s="214" t="s">
        <v>192</v>
      </c>
      <c r="D281" s="99"/>
      <c r="E281" s="215">
        <f>SUM(E282+E287)</f>
        <v>106743</v>
      </c>
      <c r="F281" s="221">
        <f>SUM(F282+F287)</f>
        <v>106743</v>
      </c>
    </row>
    <row r="282" spans="1:6" s="39" customFormat="1" ht="14.25" customHeight="1">
      <c r="A282" s="67"/>
      <c r="B282" s="184">
        <v>3</v>
      </c>
      <c r="C282" s="201" t="s">
        <v>15</v>
      </c>
      <c r="D282" s="49">
        <v>0</v>
      </c>
      <c r="E282" s="128">
        <v>24931</v>
      </c>
      <c r="F282" s="179">
        <v>24931</v>
      </c>
    </row>
    <row r="283" spans="1:6" s="39" customFormat="1" ht="23.25" customHeight="1">
      <c r="A283" s="67"/>
      <c r="B283" s="206">
        <v>37</v>
      </c>
      <c r="C283" s="173" t="s">
        <v>193</v>
      </c>
      <c r="D283" s="49">
        <v>0</v>
      </c>
      <c r="E283" s="128">
        <v>24931</v>
      </c>
      <c r="F283" s="179">
        <v>24931</v>
      </c>
    </row>
    <row r="284" spans="1:6" s="39" customFormat="1" ht="24.75" customHeight="1">
      <c r="A284" s="67"/>
      <c r="B284" s="206">
        <v>372</v>
      </c>
      <c r="C284" s="173" t="s">
        <v>194</v>
      </c>
      <c r="D284" s="49">
        <v>0</v>
      </c>
      <c r="E284" s="128">
        <v>24931</v>
      </c>
      <c r="F284" s="179">
        <v>24931</v>
      </c>
    </row>
    <row r="285" spans="1:6" s="39" customFormat="1" ht="14.25" customHeight="1">
      <c r="A285" s="67"/>
      <c r="B285" s="211">
        <v>3722</v>
      </c>
      <c r="C285" s="216" t="s">
        <v>69</v>
      </c>
      <c r="D285" s="49">
        <v>0</v>
      </c>
      <c r="E285" s="126">
        <v>24931</v>
      </c>
      <c r="F285" s="180">
        <v>24931</v>
      </c>
    </row>
    <row r="286" spans="1:6" s="39" customFormat="1" ht="14.25" customHeight="1">
      <c r="A286" s="67"/>
      <c r="B286" s="211">
        <v>37229</v>
      </c>
      <c r="C286" s="167" t="s">
        <v>195</v>
      </c>
      <c r="D286" s="49">
        <v>0</v>
      </c>
      <c r="E286" s="126">
        <v>24931</v>
      </c>
      <c r="F286" s="180">
        <v>24931</v>
      </c>
    </row>
    <row r="287" spans="1:6" s="39" customFormat="1" ht="14.25" customHeight="1">
      <c r="A287" s="67"/>
      <c r="B287" s="172">
        <v>4</v>
      </c>
      <c r="C287" s="173" t="s">
        <v>72</v>
      </c>
      <c r="D287" s="49">
        <v>0</v>
      </c>
      <c r="E287" s="128">
        <v>81812</v>
      </c>
      <c r="F287" s="179">
        <v>81812</v>
      </c>
    </row>
    <row r="288" spans="1:6" s="39" customFormat="1" ht="21" customHeight="1">
      <c r="A288" s="67"/>
      <c r="B288" s="172">
        <v>42</v>
      </c>
      <c r="C288" s="173" t="s">
        <v>73</v>
      </c>
      <c r="D288" s="49">
        <v>0</v>
      </c>
      <c r="E288" s="128">
        <v>81812</v>
      </c>
      <c r="F288" s="179">
        <v>81812</v>
      </c>
    </row>
    <row r="289" spans="1:6" s="39" customFormat="1" ht="14.25" customHeight="1">
      <c r="A289" s="67"/>
      <c r="B289" s="172">
        <v>424</v>
      </c>
      <c r="C289" s="173" t="s">
        <v>74</v>
      </c>
      <c r="D289" s="49">
        <v>0</v>
      </c>
      <c r="E289" s="128">
        <v>81812</v>
      </c>
      <c r="F289" s="179">
        <v>81812</v>
      </c>
    </row>
    <row r="290" spans="1:6" s="39" customFormat="1" ht="14.25" customHeight="1">
      <c r="A290" s="67"/>
      <c r="B290" s="166">
        <v>4241</v>
      </c>
      <c r="C290" s="167" t="s">
        <v>74</v>
      </c>
      <c r="D290" s="49">
        <v>0</v>
      </c>
      <c r="E290" s="126">
        <v>81812</v>
      </c>
      <c r="F290" s="180">
        <v>81812</v>
      </c>
    </row>
    <row r="291" spans="1:6" ht="14.25" customHeight="1">
      <c r="A291" s="67"/>
      <c r="B291" s="166">
        <v>42411</v>
      </c>
      <c r="C291" s="176" t="s">
        <v>74</v>
      </c>
      <c r="D291" s="49">
        <v>0</v>
      </c>
      <c r="E291" s="126">
        <v>81812</v>
      </c>
      <c r="F291" s="180">
        <v>81812</v>
      </c>
    </row>
    <row r="292" spans="1:6" ht="14.25" customHeight="1">
      <c r="A292" s="113"/>
      <c r="B292" s="113"/>
      <c r="C292" s="114" t="s">
        <v>118</v>
      </c>
      <c r="D292" s="115">
        <f>SUM(D17+D32+D100+D110+D132+D137+D150+D175+D196+D205+D230+D239+D245)</f>
        <v>5437251</v>
      </c>
      <c r="E292" s="115">
        <f>SUM(E17+E32+E100+E110+E132+E137+E150+E175+E196+E205+E231+E239+E245+E264+E276+E281+E258)</f>
        <v>72656</v>
      </c>
      <c r="F292" s="116">
        <f>SUM(F17+F32+F100+F110+F132+F137+F150+F175+F196+F205+F230+F239+F245+F264+F276+F281+F260)</f>
        <v>5509907</v>
      </c>
    </row>
    <row r="293" spans="1:5" ht="15.75" customHeight="1">
      <c r="A293" s="3" t="s">
        <v>197</v>
      </c>
      <c r="E293" s="152"/>
    </row>
    <row r="294" spans="1:5" ht="15.75" customHeight="1">
      <c r="A294" s="3" t="s">
        <v>198</v>
      </c>
      <c r="E294" s="152"/>
    </row>
    <row r="295" spans="1:5" ht="17.25" customHeight="1">
      <c r="A295" s="222" t="s">
        <v>199</v>
      </c>
      <c r="B295" s="3"/>
      <c r="E295" s="152"/>
    </row>
    <row r="296" spans="1:6" s="39" customFormat="1" ht="14.25" customHeight="1">
      <c r="A296" s="7"/>
      <c r="B296" s="7" t="s">
        <v>172</v>
      </c>
      <c r="C296" s="3"/>
      <c r="D296" s="3"/>
      <c r="E296" s="152"/>
      <c r="F296" s="39" t="s">
        <v>200</v>
      </c>
    </row>
    <row r="297" spans="2:6" ht="15" customHeight="1">
      <c r="B297" s="7" t="s">
        <v>173</v>
      </c>
      <c r="E297" s="152"/>
      <c r="F297" s="3" t="s">
        <v>201</v>
      </c>
    </row>
    <row r="298" ht="33" customHeight="1">
      <c r="E298" s="152"/>
    </row>
    <row r="299" spans="3:5" ht="114.75" customHeight="1">
      <c r="C299" s="198"/>
      <c r="E299" s="152"/>
    </row>
    <row r="300" ht="29.25" customHeight="1">
      <c r="E300" s="152"/>
    </row>
    <row r="301" ht="15" customHeight="1">
      <c r="E301" s="152"/>
    </row>
    <row r="302" spans="1:13" s="39" customFormat="1" ht="33" customHeight="1">
      <c r="A302" s="7"/>
      <c r="B302" s="7"/>
      <c r="C302" s="3"/>
      <c r="D302" s="3"/>
      <c r="E302" s="152"/>
      <c r="F302" s="3"/>
      <c r="G302" s="3"/>
      <c r="H302" s="3"/>
      <c r="I302" s="3"/>
      <c r="J302" s="3"/>
      <c r="K302" s="3"/>
      <c r="L302" s="3"/>
      <c r="M302" s="3"/>
    </row>
    <row r="303" ht="32.25" customHeight="1">
      <c r="E303" s="152"/>
    </row>
    <row r="304" ht="15" customHeight="1">
      <c r="E304" s="152"/>
    </row>
    <row r="305" ht="28.5" customHeight="1">
      <c r="E305" s="152"/>
    </row>
    <row r="306" ht="14.25" customHeight="1">
      <c r="E306" s="152"/>
    </row>
    <row r="307" ht="29.25" customHeight="1">
      <c r="E307" s="152"/>
    </row>
    <row r="308" ht="11.25">
      <c r="E308" s="152"/>
    </row>
    <row r="309" ht="11.25">
      <c r="E309" s="152"/>
    </row>
    <row r="310" ht="11.25">
      <c r="E310" s="152"/>
    </row>
    <row r="311" ht="11.25">
      <c r="E311" s="152"/>
    </row>
    <row r="312" ht="11.25">
      <c r="E312" s="152"/>
    </row>
    <row r="313" ht="11.25">
      <c r="E313" s="152"/>
    </row>
    <row r="314" ht="11.25">
      <c r="E314" s="152"/>
    </row>
    <row r="315" ht="11.25">
      <c r="E315" s="152"/>
    </row>
    <row r="316" ht="11.25">
      <c r="E316" s="152"/>
    </row>
    <row r="317" ht="11.25">
      <c r="E317" s="152"/>
    </row>
    <row r="318" ht="11.25">
      <c r="E318" s="152"/>
    </row>
    <row r="319" ht="11.25">
      <c r="E319" s="152"/>
    </row>
    <row r="320" ht="11.25">
      <c r="E320" s="152"/>
    </row>
    <row r="321" ht="11.25">
      <c r="E321" s="152"/>
    </row>
    <row r="322" ht="11.25">
      <c r="E322" s="152"/>
    </row>
    <row r="323" ht="11.25">
      <c r="E323" s="152"/>
    </row>
    <row r="324" ht="11.25">
      <c r="E324" s="152"/>
    </row>
    <row r="325" ht="11.25">
      <c r="E325" s="152"/>
    </row>
    <row r="326" ht="11.25">
      <c r="E326" s="152"/>
    </row>
    <row r="327" ht="11.25">
      <c r="E327" s="152"/>
    </row>
    <row r="328" ht="11.25">
      <c r="E328" s="152"/>
    </row>
    <row r="329" ht="11.25">
      <c r="E329" s="152"/>
    </row>
    <row r="330" ht="11.25">
      <c r="E330" s="152"/>
    </row>
    <row r="331" ht="11.25">
      <c r="E331" s="152"/>
    </row>
    <row r="332" ht="11.25">
      <c r="E332" s="152"/>
    </row>
    <row r="333" ht="11.25">
      <c r="E333" s="152"/>
    </row>
    <row r="334" ht="11.25">
      <c r="E334" s="152"/>
    </row>
    <row r="335" ht="11.25">
      <c r="E335" s="152"/>
    </row>
    <row r="336" ht="11.25">
      <c r="E336" s="152"/>
    </row>
    <row r="337" ht="11.25">
      <c r="E337" s="152"/>
    </row>
    <row r="338" ht="11.25">
      <c r="E338" s="152"/>
    </row>
    <row r="339" ht="11.25">
      <c r="E339" s="152"/>
    </row>
    <row r="340" ht="11.25">
      <c r="E340" s="152"/>
    </row>
    <row r="341" ht="11.25">
      <c r="E341" s="152"/>
    </row>
    <row r="342" ht="11.25">
      <c r="E342" s="152"/>
    </row>
    <row r="343" ht="11.25">
      <c r="E343" s="152"/>
    </row>
    <row r="344" ht="11.25">
      <c r="E344" s="152"/>
    </row>
    <row r="345" ht="11.25">
      <c r="E345" s="152"/>
    </row>
    <row r="346" ht="11.25">
      <c r="E346" s="152"/>
    </row>
    <row r="347" ht="11.25">
      <c r="E347" s="152"/>
    </row>
    <row r="348" ht="11.25">
      <c r="E348" s="152"/>
    </row>
    <row r="349" ht="11.25">
      <c r="E349" s="152"/>
    </row>
    <row r="350" ht="11.25">
      <c r="E350" s="152"/>
    </row>
    <row r="351" ht="11.25">
      <c r="E351" s="152"/>
    </row>
    <row r="352" ht="11.25">
      <c r="E352" s="152"/>
    </row>
    <row r="353" ht="11.25">
      <c r="E353" s="152"/>
    </row>
    <row r="354" ht="11.25">
      <c r="E354" s="152"/>
    </row>
    <row r="355" ht="11.25">
      <c r="E355" s="152"/>
    </row>
    <row r="356" ht="11.25">
      <c r="E356" s="152"/>
    </row>
    <row r="357" ht="11.25">
      <c r="E357" s="152"/>
    </row>
    <row r="358" ht="11.25">
      <c r="E358" s="152"/>
    </row>
    <row r="359" ht="11.25">
      <c r="E359" s="152"/>
    </row>
    <row r="360" ht="11.25">
      <c r="E360" s="152"/>
    </row>
    <row r="361" ht="11.25">
      <c r="E361" s="152"/>
    </row>
    <row r="362" ht="11.25">
      <c r="E362" s="152"/>
    </row>
    <row r="363" ht="11.25">
      <c r="E363" s="152"/>
    </row>
    <row r="364" ht="11.25">
      <c r="E364" s="152"/>
    </row>
    <row r="365" ht="11.25">
      <c r="E365" s="152"/>
    </row>
    <row r="366" ht="11.25">
      <c r="E366" s="152"/>
    </row>
    <row r="367" ht="11.25">
      <c r="E367" s="152"/>
    </row>
    <row r="368" ht="11.25">
      <c r="E368" s="152"/>
    </row>
    <row r="369" ht="11.25">
      <c r="E369" s="152"/>
    </row>
    <row r="370" ht="11.25">
      <c r="E370" s="152"/>
    </row>
    <row r="371" ht="11.25">
      <c r="E371" s="152"/>
    </row>
    <row r="372" ht="11.25">
      <c r="E372" s="152"/>
    </row>
    <row r="373" ht="11.25">
      <c r="E373" s="152"/>
    </row>
    <row r="374" ht="11.25">
      <c r="E374" s="152"/>
    </row>
    <row r="375" ht="11.25">
      <c r="E375" s="152"/>
    </row>
    <row r="376" ht="11.25">
      <c r="E376" s="152"/>
    </row>
    <row r="377" ht="11.25">
      <c r="E377" s="152"/>
    </row>
    <row r="378" ht="11.25">
      <c r="E378" s="152"/>
    </row>
    <row r="379" ht="11.25">
      <c r="E379" s="152"/>
    </row>
    <row r="380" ht="11.25">
      <c r="E380" s="152"/>
    </row>
    <row r="381" ht="11.25">
      <c r="E381" s="152"/>
    </row>
    <row r="382" ht="11.25">
      <c r="E382" s="152"/>
    </row>
    <row r="383" ht="11.25">
      <c r="E383" s="152"/>
    </row>
    <row r="384" ht="11.25">
      <c r="E384" s="152"/>
    </row>
    <row r="385" ht="11.25">
      <c r="E385" s="152"/>
    </row>
    <row r="386" ht="11.25">
      <c r="E386" s="152"/>
    </row>
    <row r="387" ht="11.25">
      <c r="E387" s="152"/>
    </row>
    <row r="388" ht="11.25">
      <c r="E388" s="152"/>
    </row>
    <row r="389" ht="11.25">
      <c r="E389" s="152"/>
    </row>
    <row r="390" ht="11.25">
      <c r="E390" s="152"/>
    </row>
    <row r="391" ht="11.25">
      <c r="E391" s="152"/>
    </row>
    <row r="392" ht="11.25">
      <c r="E392" s="152"/>
    </row>
    <row r="393" ht="11.25">
      <c r="E393" s="152"/>
    </row>
    <row r="394" ht="11.25">
      <c r="E394" s="152"/>
    </row>
    <row r="395" ht="11.25">
      <c r="E395" s="152"/>
    </row>
    <row r="396" ht="11.25">
      <c r="E396" s="152"/>
    </row>
    <row r="397" ht="11.25">
      <c r="E397" s="152"/>
    </row>
    <row r="398" ht="11.25">
      <c r="E398" s="152"/>
    </row>
    <row r="399" ht="11.25">
      <c r="E399" s="152"/>
    </row>
    <row r="400" ht="11.25">
      <c r="E400" s="152"/>
    </row>
    <row r="401" ht="11.25">
      <c r="E401" s="152"/>
    </row>
    <row r="402" ht="11.25">
      <c r="E402" s="152"/>
    </row>
    <row r="403" ht="11.25">
      <c r="E403" s="152"/>
    </row>
    <row r="404" ht="11.25">
      <c r="E404" s="152"/>
    </row>
    <row r="405" ht="11.25">
      <c r="E405" s="152"/>
    </row>
    <row r="406" ht="11.25">
      <c r="E406" s="152"/>
    </row>
    <row r="407" ht="11.25">
      <c r="E407" s="152"/>
    </row>
    <row r="408" ht="11.25">
      <c r="E408" s="152"/>
    </row>
    <row r="409" ht="11.25">
      <c r="E409" s="152"/>
    </row>
    <row r="410" ht="11.25">
      <c r="E410" s="152"/>
    </row>
    <row r="411" ht="11.25">
      <c r="E411" s="152"/>
    </row>
    <row r="412" ht="11.25">
      <c r="E412" s="152"/>
    </row>
    <row r="413" ht="11.25">
      <c r="E413" s="152"/>
    </row>
    <row r="414" ht="11.25">
      <c r="E414" s="152"/>
    </row>
    <row r="415" ht="11.25">
      <c r="E415" s="152"/>
    </row>
    <row r="416" ht="11.25">
      <c r="E416" s="152"/>
    </row>
    <row r="417" ht="11.25">
      <c r="E417" s="152"/>
    </row>
    <row r="418" ht="11.25">
      <c r="E418" s="152"/>
    </row>
    <row r="419" ht="11.25">
      <c r="E419" s="152"/>
    </row>
    <row r="420" ht="11.25">
      <c r="E420" s="152"/>
    </row>
    <row r="421" ht="11.25">
      <c r="E421" s="152"/>
    </row>
    <row r="422" ht="11.25">
      <c r="E422" s="152"/>
    </row>
    <row r="423" ht="11.25">
      <c r="E423" s="152"/>
    </row>
    <row r="424" ht="11.25">
      <c r="E424" s="152"/>
    </row>
    <row r="425" ht="11.25">
      <c r="E425" s="152"/>
    </row>
    <row r="426" ht="11.25">
      <c r="E426" s="152"/>
    </row>
    <row r="427" ht="11.25">
      <c r="E427" s="152"/>
    </row>
    <row r="428" ht="11.25">
      <c r="E428" s="152"/>
    </row>
    <row r="429" ht="11.25">
      <c r="E429" s="152"/>
    </row>
    <row r="430" ht="11.25">
      <c r="E430" s="152"/>
    </row>
    <row r="431" ht="11.25">
      <c r="E431" s="152"/>
    </row>
    <row r="432" ht="11.25">
      <c r="E432" s="152"/>
    </row>
    <row r="433" ht="11.25">
      <c r="E433" s="152"/>
    </row>
    <row r="434" ht="11.25">
      <c r="E434" s="152"/>
    </row>
    <row r="435" ht="11.25">
      <c r="E435" s="152"/>
    </row>
    <row r="436" ht="11.25">
      <c r="E436" s="152"/>
    </row>
    <row r="437" ht="11.25">
      <c r="E437" s="152"/>
    </row>
    <row r="438" ht="11.25">
      <c r="E438" s="152"/>
    </row>
    <row r="439" ht="11.25">
      <c r="E439" s="152"/>
    </row>
    <row r="440" ht="11.25">
      <c r="E440" s="152"/>
    </row>
    <row r="441" ht="11.25">
      <c r="E441" s="152"/>
    </row>
    <row r="442" ht="11.25">
      <c r="E442" s="152"/>
    </row>
    <row r="443" ht="11.25">
      <c r="E443" s="152"/>
    </row>
    <row r="444" ht="11.25">
      <c r="E444" s="152"/>
    </row>
    <row r="445" ht="11.25">
      <c r="E445" s="152"/>
    </row>
    <row r="446" ht="11.25">
      <c r="E446" s="152"/>
    </row>
    <row r="447" ht="11.25">
      <c r="E447" s="152"/>
    </row>
    <row r="448" ht="11.25">
      <c r="E448" s="152"/>
    </row>
    <row r="449" ht="11.25">
      <c r="E449" s="152"/>
    </row>
    <row r="450" ht="11.25">
      <c r="E450" s="152"/>
    </row>
    <row r="451" ht="11.25">
      <c r="E451" s="152"/>
    </row>
    <row r="452" ht="11.25">
      <c r="E452" s="152"/>
    </row>
    <row r="453" ht="11.25">
      <c r="E453" s="152"/>
    </row>
    <row r="454" ht="11.25">
      <c r="E454" s="152"/>
    </row>
    <row r="455" ht="11.25">
      <c r="E455" s="152"/>
    </row>
    <row r="456" ht="11.25">
      <c r="E456" s="152"/>
    </row>
    <row r="457" ht="11.25">
      <c r="E457" s="152"/>
    </row>
    <row r="458" ht="11.25">
      <c r="E458" s="152"/>
    </row>
    <row r="459" ht="11.25">
      <c r="E459" s="152"/>
    </row>
    <row r="460" ht="11.25">
      <c r="E460" s="152"/>
    </row>
    <row r="461" ht="11.25">
      <c r="E461" s="152"/>
    </row>
    <row r="462" ht="11.25">
      <c r="E462" s="152"/>
    </row>
    <row r="463" ht="11.25">
      <c r="E463" s="152"/>
    </row>
    <row r="464" ht="11.25">
      <c r="E464" s="152"/>
    </row>
    <row r="465" ht="11.25">
      <c r="E465" s="152"/>
    </row>
    <row r="466" ht="11.25">
      <c r="E466" s="152"/>
    </row>
    <row r="467" ht="11.25">
      <c r="E467" s="152"/>
    </row>
    <row r="468" ht="11.25">
      <c r="E468" s="152"/>
    </row>
    <row r="469" ht="11.25">
      <c r="E469" s="152"/>
    </row>
    <row r="470" ht="11.25">
      <c r="E470" s="152"/>
    </row>
    <row r="471" ht="11.25">
      <c r="E471" s="152"/>
    </row>
    <row r="472" ht="11.25">
      <c r="E472" s="152"/>
    </row>
    <row r="473" ht="11.25">
      <c r="E473" s="152"/>
    </row>
    <row r="474" ht="11.25">
      <c r="E474" s="152"/>
    </row>
    <row r="475" ht="11.25">
      <c r="E475" s="152"/>
    </row>
    <row r="476" ht="11.25">
      <c r="E476" s="152"/>
    </row>
    <row r="477" ht="11.25">
      <c r="E477" s="152"/>
    </row>
    <row r="478" ht="11.25">
      <c r="E478" s="152"/>
    </row>
    <row r="479" ht="11.25">
      <c r="E479" s="152"/>
    </row>
    <row r="480" ht="11.25">
      <c r="E480" s="152"/>
    </row>
    <row r="481" ht="11.25">
      <c r="E481" s="152"/>
    </row>
    <row r="482" ht="11.25">
      <c r="E482" s="152"/>
    </row>
    <row r="483" ht="11.25">
      <c r="E483" s="152"/>
    </row>
    <row r="484" ht="11.25">
      <c r="E484" s="152"/>
    </row>
    <row r="485" ht="11.25">
      <c r="E485" s="152"/>
    </row>
    <row r="486" ht="11.25">
      <c r="E486" s="152"/>
    </row>
    <row r="487" ht="11.25">
      <c r="E487" s="152"/>
    </row>
    <row r="488" ht="11.25">
      <c r="E488" s="152"/>
    </row>
    <row r="489" ht="11.25">
      <c r="E489" s="152"/>
    </row>
    <row r="490" ht="11.25">
      <c r="E490" s="152"/>
    </row>
    <row r="491" ht="11.25">
      <c r="E491" s="152"/>
    </row>
    <row r="492" ht="11.25">
      <c r="E492" s="152"/>
    </row>
    <row r="493" ht="11.25">
      <c r="E493" s="152"/>
    </row>
    <row r="494" ht="11.25">
      <c r="E494" s="152"/>
    </row>
    <row r="495" ht="11.25">
      <c r="E495" s="152"/>
    </row>
    <row r="496" ht="11.25">
      <c r="E496" s="152"/>
    </row>
    <row r="497" ht="11.25">
      <c r="E497" s="152"/>
    </row>
    <row r="498" ht="11.25">
      <c r="E498" s="152"/>
    </row>
    <row r="499" ht="11.25">
      <c r="E499" s="152"/>
    </row>
    <row r="500" ht="11.25">
      <c r="E500" s="152"/>
    </row>
    <row r="501" ht="11.25">
      <c r="E501" s="152"/>
    </row>
    <row r="502" ht="11.25">
      <c r="E502" s="152"/>
    </row>
    <row r="503" ht="11.25">
      <c r="E503" s="152"/>
    </row>
    <row r="504" ht="11.25">
      <c r="E504" s="152"/>
    </row>
    <row r="505" ht="11.25">
      <c r="E505" s="152"/>
    </row>
    <row r="506" ht="11.25">
      <c r="E506" s="152"/>
    </row>
    <row r="507" ht="11.25">
      <c r="E507" s="152"/>
    </row>
    <row r="508" ht="11.25">
      <c r="E508" s="152"/>
    </row>
    <row r="509" ht="11.25">
      <c r="E509" s="152"/>
    </row>
    <row r="510" ht="11.25">
      <c r="E510" s="152"/>
    </row>
    <row r="511" ht="11.25">
      <c r="E511" s="152"/>
    </row>
    <row r="512" ht="11.25">
      <c r="E512" s="152"/>
    </row>
    <row r="513" ht="11.25">
      <c r="E513" s="152"/>
    </row>
    <row r="514" ht="11.25">
      <c r="E514" s="152"/>
    </row>
    <row r="515" ht="11.25">
      <c r="E515" s="152"/>
    </row>
    <row r="516" ht="11.25">
      <c r="E516" s="152"/>
    </row>
    <row r="517" ht="11.25">
      <c r="E517" s="152"/>
    </row>
    <row r="518" ht="11.25">
      <c r="E518" s="152"/>
    </row>
    <row r="519" ht="11.25">
      <c r="E519" s="152"/>
    </row>
    <row r="520" ht="11.25">
      <c r="E520" s="152"/>
    </row>
    <row r="521" ht="11.25">
      <c r="E521" s="152"/>
    </row>
    <row r="522" ht="11.25">
      <c r="E522" s="152"/>
    </row>
    <row r="523" ht="11.25">
      <c r="E523" s="152"/>
    </row>
    <row r="524" ht="11.25">
      <c r="E524" s="152"/>
    </row>
    <row r="525" ht="11.25">
      <c r="E525" s="152"/>
    </row>
    <row r="526" ht="11.25">
      <c r="E526" s="152"/>
    </row>
    <row r="527" ht="11.25">
      <c r="E527" s="152"/>
    </row>
    <row r="528" ht="11.25">
      <c r="E528" s="152"/>
    </row>
    <row r="529" ht="11.25">
      <c r="E529" s="152"/>
    </row>
    <row r="530" ht="11.25">
      <c r="E530" s="152"/>
    </row>
    <row r="531" ht="11.25">
      <c r="E531" s="152"/>
    </row>
    <row r="532" ht="11.25">
      <c r="E532" s="152"/>
    </row>
    <row r="533" ht="11.25">
      <c r="E533" s="152"/>
    </row>
    <row r="534" ht="11.25">
      <c r="E534" s="152"/>
    </row>
    <row r="535" ht="11.25">
      <c r="E535" s="152"/>
    </row>
    <row r="536" ht="11.25">
      <c r="E536" s="152"/>
    </row>
    <row r="537" ht="11.25">
      <c r="E537" s="152"/>
    </row>
    <row r="538" ht="11.25">
      <c r="E538" s="152"/>
    </row>
    <row r="539" ht="11.25">
      <c r="E539" s="152"/>
    </row>
    <row r="540" ht="11.25">
      <c r="E540" s="152"/>
    </row>
    <row r="541" ht="11.25">
      <c r="E541" s="152"/>
    </row>
    <row r="542" ht="11.25">
      <c r="E542" s="152"/>
    </row>
    <row r="543" ht="11.25">
      <c r="E543" s="152"/>
    </row>
    <row r="544" ht="11.25">
      <c r="E544" s="152"/>
    </row>
    <row r="545" ht="11.25">
      <c r="E545" s="152"/>
    </row>
    <row r="546" ht="11.25">
      <c r="E546" s="152"/>
    </row>
    <row r="547" ht="11.25">
      <c r="E547" s="152"/>
    </row>
    <row r="548" ht="11.25">
      <c r="E548" s="152"/>
    </row>
    <row r="549" ht="11.25">
      <c r="E549" s="152"/>
    </row>
    <row r="550" ht="11.25">
      <c r="E550" s="152"/>
    </row>
    <row r="551" ht="11.25">
      <c r="E551" s="152"/>
    </row>
    <row r="552" ht="11.25">
      <c r="E552" s="152"/>
    </row>
    <row r="553" ht="11.25">
      <c r="E553" s="152"/>
    </row>
    <row r="554" ht="11.25">
      <c r="E554" s="152"/>
    </row>
    <row r="555" ht="11.25">
      <c r="E555" s="152"/>
    </row>
    <row r="556" ht="11.25">
      <c r="E556" s="152"/>
    </row>
    <row r="557" ht="11.25">
      <c r="E557" s="152"/>
    </row>
    <row r="558" ht="11.25">
      <c r="E558" s="152"/>
    </row>
    <row r="559" ht="11.25">
      <c r="E559" s="152"/>
    </row>
    <row r="560" ht="11.25">
      <c r="E560" s="152"/>
    </row>
    <row r="561" ht="11.25">
      <c r="E561" s="152"/>
    </row>
    <row r="562" ht="11.25">
      <c r="E562" s="152"/>
    </row>
    <row r="563" ht="11.25">
      <c r="E563" s="152"/>
    </row>
    <row r="564" ht="11.25">
      <c r="E564" s="152"/>
    </row>
    <row r="565" ht="11.25">
      <c r="E565" s="152"/>
    </row>
    <row r="566" ht="11.25">
      <c r="E566" s="152"/>
    </row>
    <row r="567" ht="11.25">
      <c r="E567" s="152"/>
    </row>
    <row r="568" ht="11.25">
      <c r="E568" s="152"/>
    </row>
    <row r="569" ht="11.25">
      <c r="E569" s="152"/>
    </row>
    <row r="570" ht="11.25">
      <c r="E570" s="152"/>
    </row>
    <row r="571" ht="11.25">
      <c r="E571" s="152"/>
    </row>
    <row r="572" ht="11.25">
      <c r="E572" s="152"/>
    </row>
    <row r="573" ht="11.25">
      <c r="E573" s="152"/>
    </row>
    <row r="574" ht="11.25">
      <c r="E574" s="152"/>
    </row>
    <row r="575" ht="11.25">
      <c r="E575" s="152"/>
    </row>
    <row r="576" ht="11.25">
      <c r="E576" s="15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djelatnik</cp:lastModifiedBy>
  <cp:lastPrinted>2019-11-11T08:06:48Z</cp:lastPrinted>
  <dcterms:created xsi:type="dcterms:W3CDTF">2013-09-11T11:00:21Z</dcterms:created>
  <dcterms:modified xsi:type="dcterms:W3CDTF">2020-01-07T06:21:34Z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