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esktop\"/>
    </mc:Choice>
  </mc:AlternateContent>
  <xr:revisionPtr revIDLastSave="0" documentId="13_ncr:1_{0D95E442-1644-4F15-A6C0-623765E966F0}" xr6:coauthVersionLast="36" xr6:coauthVersionMax="36" xr10:uidLastSave="{00000000-0000-0000-0000-000000000000}"/>
  <bookViews>
    <workbookView xWindow="0" yWindow="0" windowWidth="23040" windowHeight="8940" xr2:uid="{00000000-000D-0000-FFFF-FFFF00000000}"/>
  </bookViews>
  <sheets>
    <sheet name="SRPANJ" sheetId="1" r:id="rId1"/>
  </sheets>
  <definedNames>
    <definedName name="Br_fakture">#REF!</definedName>
    <definedName name="NazivTvrtke">SRPANJ!#REF!</definedName>
    <definedName name="PojedinostiOBrFakture">"PojedinostiOFakturi[Br fakture]"</definedName>
    <definedName name="rngInvoice">SRPANJ!#REF!</definedName>
    <definedName name="TraženjeKupca">#REF!</definedName>
  </definedNames>
  <calcPr calcId="191029"/>
</workbook>
</file>

<file path=xl/calcChain.xml><?xml version="1.0" encoding="utf-8"?>
<calcChain xmlns="http://schemas.openxmlformats.org/spreadsheetml/2006/main">
  <c r="E40" i="1" l="1"/>
  <c r="E39" i="1"/>
  <c r="E34" i="1"/>
  <c r="E27" i="1"/>
  <c r="E24" i="1"/>
  <c r="E18" i="1"/>
  <c r="B17" i="1" l="1" a="1"/>
  <c r="B17" i="1" s="1"/>
  <c r="C17" i="1" a="1"/>
  <c r="C17" i="1" s="1"/>
  <c r="E29" i="1"/>
  <c r="B16" i="1" a="1"/>
  <c r="B16" i="1" s="1"/>
  <c r="C16" i="1" a="1"/>
  <c r="C16" i="1" s="1"/>
  <c r="B9" i="1" a="1"/>
  <c r="B9" i="1" s="1"/>
  <c r="C9" i="1" a="1"/>
  <c r="C9" i="1" s="1"/>
  <c r="E38" i="1" l="1"/>
  <c r="B15" i="1" a="1"/>
  <c r="B15" i="1" s="1"/>
  <c r="C15" i="1" a="1"/>
  <c r="C15" i="1" s="1"/>
  <c r="B11" i="1" a="1"/>
  <c r="B11" i="1" s="1"/>
  <c r="C11" i="1" a="1"/>
  <c r="C11" i="1" s="1"/>
  <c r="B14" i="1" l="1" a="1"/>
  <c r="B14" i="1" s="1"/>
  <c r="C14" i="1" a="1"/>
  <c r="C14" i="1" s="1"/>
  <c r="E21" i="1" l="1"/>
  <c r="A39" i="1" l="1" a="1"/>
  <c r="A39" i="1" s="1"/>
  <c r="B39" i="1" a="1"/>
  <c r="B39" i="1" s="1"/>
  <c r="C39" i="1" a="1"/>
  <c r="C39" i="1" s="1"/>
  <c r="E36" i="1" l="1"/>
  <c r="E31" i="1"/>
  <c r="A36" i="1" a="1"/>
  <c r="A36" i="1" s="1"/>
  <c r="B36" i="1" a="1"/>
  <c r="B36" i="1" s="1"/>
  <c r="C36" i="1" a="1"/>
  <c r="C36" i="1" s="1"/>
  <c r="A34" i="1" a="1"/>
  <c r="A34" i="1" s="1"/>
  <c r="B34" i="1" a="1"/>
  <c r="B34" i="1" s="1"/>
  <c r="C34" i="1" a="1"/>
  <c r="C34" i="1" s="1"/>
  <c r="A31" i="1" a="1"/>
  <c r="A31" i="1" s="1"/>
  <c r="B31" i="1" a="1"/>
  <c r="B31" i="1" s="1"/>
  <c r="C31" i="1" a="1"/>
  <c r="C31" i="1" s="1"/>
  <c r="A24" i="1" a="1"/>
  <c r="A24" i="1" s="1"/>
  <c r="B24" i="1" a="1"/>
  <c r="B24" i="1" s="1"/>
  <c r="C24" i="1" a="1"/>
  <c r="C24" i="1" s="1"/>
  <c r="A27" i="1" a="1"/>
  <c r="A27" i="1" s="1"/>
  <c r="B27" i="1" a="1"/>
  <c r="B27" i="1" s="1"/>
  <c r="C27" i="1" a="1"/>
  <c r="C27" i="1" s="1"/>
  <c r="A29" i="1" a="1"/>
  <c r="A29" i="1" s="1"/>
  <c r="B29" i="1" a="1"/>
  <c r="B29" i="1" s="1"/>
  <c r="C29" i="1" a="1"/>
  <c r="C29" i="1" s="1"/>
  <c r="A38" i="1" l="1" a="1"/>
  <c r="A38" i="1" s="1"/>
  <c r="B38" i="1" a="1"/>
  <c r="B38" i="1" s="1"/>
  <c r="C38" i="1" a="1"/>
  <c r="C38" i="1" s="1"/>
  <c r="B7" i="1" l="1" a="1"/>
  <c r="B7" i="1" s="1"/>
  <c r="C7" i="1" a="1"/>
  <c r="C7" i="1" s="1"/>
  <c r="B21" i="1" a="1"/>
  <c r="B21" i="1" s="1"/>
  <c r="C21" i="1" a="1"/>
  <c r="C21" i="1" s="1"/>
  <c r="E19" i="1" l="1"/>
  <c r="E7" i="1"/>
  <c r="B10" i="1" a="1"/>
  <c r="B10" i="1" s="1"/>
  <c r="C10" i="1" a="1"/>
  <c r="C10" i="1" s="1"/>
  <c r="B12" i="1" a="1"/>
  <c r="B12" i="1" s="1"/>
  <c r="C12" i="1" a="1"/>
  <c r="C12" i="1" s="1"/>
  <c r="C13" i="1" l="1" a="1"/>
  <c r="C13" i="1" s="1"/>
  <c r="B13" i="1" a="1"/>
  <c r="B13" i="1" s="1"/>
</calcChain>
</file>

<file path=xl/sharedStrings.xml><?xml version="1.0" encoding="utf-8"?>
<sst xmlns="http://schemas.openxmlformats.org/spreadsheetml/2006/main" count="81" uniqueCount="47">
  <si>
    <t>Iznos</t>
  </si>
  <si>
    <t>ZAGREB</t>
  </si>
  <si>
    <t>ZAPOSLENICI</t>
  </si>
  <si>
    <t>Naziv primatelja</t>
  </si>
  <si>
    <t>OIB primatelja</t>
  </si>
  <si>
    <t>Sjedište primatelja</t>
  </si>
  <si>
    <t>Vrsta rashoda i izdatka</t>
  </si>
  <si>
    <t>Naziv ustanove: Osnovna škola dr. Franje Tuđmana Lički Osik</t>
  </si>
  <si>
    <t>Adresa: Riječka 2, Lički Osik</t>
  </si>
  <si>
    <t>Poštanski broj i grad: 53 000 Gospić</t>
  </si>
  <si>
    <t>Web-mjesto: os-licki-osik.skole.hr</t>
  </si>
  <si>
    <t>E-pošta: ured@os-licki-osik.skole.hr</t>
  </si>
  <si>
    <t>3111 PLAĆE ZA REDOVAN RAD (bruto)</t>
  </si>
  <si>
    <t xml:space="preserve">3132 DOPRINOSI ZA OBVEZNO ZDRAVSTVENO OSIGURANJE </t>
  </si>
  <si>
    <t xml:space="preserve">3212 NAKNADE ZA PRIJEVOZ NA POSAO I S POSLA </t>
  </si>
  <si>
    <t>GOSPIĆ</t>
  </si>
  <si>
    <t xml:space="preserve">3114 PLAĆE ZA POSEBNE UVJETE RADA </t>
  </si>
  <si>
    <t>SVEUKUPNO:</t>
  </si>
  <si>
    <t>UKUPNO:</t>
  </si>
  <si>
    <t xml:space="preserve">Kategorija 2 </t>
  </si>
  <si>
    <t>Kategorija 1</t>
  </si>
  <si>
    <t>INFORMACIJE O TROŠENJU SREDSTAVA</t>
  </si>
  <si>
    <t>3223 ENERGIJA</t>
  </si>
  <si>
    <t xml:space="preserve">3238 RAČUNALNE USLUGE </t>
  </si>
  <si>
    <t>HRVATSKI TELEKOM d.d.</t>
  </si>
  <si>
    <t xml:space="preserve">3231 USLUGE TELEFONA, POŠTE I PRIJEVOZA </t>
  </si>
  <si>
    <t>3234 KOMUNALNE USLUGE</t>
  </si>
  <si>
    <t>FINANCIJSKA AGENCIJA</t>
  </si>
  <si>
    <t>HRVATSKA RADIOTELEVIZIJA</t>
  </si>
  <si>
    <t xml:space="preserve">3233 USLUGE PROMIDŽBE I INFORMIRANJA </t>
  </si>
  <si>
    <t>HRVATSKA POŠTA d.d.</t>
  </si>
  <si>
    <t>HEP OPSKRBA d.o.o.</t>
  </si>
  <si>
    <t>Telefonski broj: 053/639-201</t>
  </si>
  <si>
    <t>Broj faksa: 053/639-201</t>
  </si>
  <si>
    <t>3299 OSTALI NESPOMENUTI RASHODI POSLOVANJA</t>
  </si>
  <si>
    <t>UKUPNO KATEGORIJA 2:</t>
  </si>
  <si>
    <t>UKUPNO KATEGORIJA 1:</t>
  </si>
  <si>
    <t>3237 INTELEKTUALNE I OSOBNE USLUGE</t>
  </si>
  <si>
    <t>3121 OSTALI RASHODI ZA ZAPOSLENE</t>
  </si>
  <si>
    <t>LIČKE VODE d.o.o.</t>
  </si>
  <si>
    <t>3211 SLUŽBENA PUTOVANJA</t>
  </si>
  <si>
    <t>3113 PLAĆE ZA PREKOVREMENI RAD</t>
  </si>
  <si>
    <t>3295 PRISTOJBE I NAKNADE</t>
  </si>
  <si>
    <t>Stupac1</t>
  </si>
  <si>
    <t>Srpanj 2025.g.</t>
  </si>
  <si>
    <t>ŠKOLSKA KNJIGA d.d.</t>
  </si>
  <si>
    <t>Telemach Hrvatska d.o.o.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</si>
</sst>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1"/>
      <color rgb="FFFF0000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6"/>
      <color theme="2" tint="-0.749961851863155"/>
      <name val="Calibri"/>
      <family val="2"/>
      <charset val="238"/>
      <scheme val="minor"/>
    </font>
    <font>
      <b/>
      <sz val="14"/>
      <name val="Arial"/>
      <family val="2"/>
      <charset val="238"/>
      <scheme val="major"/>
    </font>
    <font>
      <b/>
      <sz val="11"/>
      <name val="Calibri"/>
      <family val="2"/>
      <scheme val="minor"/>
    </font>
    <font>
      <sz val="10"/>
      <color rgb="FFFF0000"/>
      <name val="Calibri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theme="2" tint="-9.9978637043366805E-2"/>
        <bgColor auto="1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auto="1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58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0" fontId="31" fillId="2" borderId="0" xfId="0" applyNumberFormat="1" applyFont="1" applyFill="1" applyBorder="1" applyAlignment="1">
      <alignment horizontal="center" vertical="center"/>
    </xf>
    <xf numFmtId="165" fontId="31" fillId="2" borderId="0" xfId="0" applyNumberFormat="1" applyFont="1" applyFill="1" applyBorder="1" applyAlignment="1">
      <alignment horizontal="center" vertical="center"/>
    </xf>
    <xf numFmtId="0" fontId="29" fillId="2" borderId="0" xfId="0" applyNumberFormat="1" applyFont="1" applyFill="1" applyBorder="1" applyAlignment="1" applyProtection="1">
      <alignment horizontal="center" vertical="center"/>
    </xf>
    <xf numFmtId="165" fontId="29" fillId="2" borderId="0" xfId="0" applyNumberFormat="1" applyFont="1" applyFill="1" applyBorder="1" applyAlignment="1">
      <alignment horizontal="center" vertical="center" wrapText="1"/>
    </xf>
    <xf numFmtId="165" fontId="29" fillId="2" borderId="0" xfId="0" applyNumberFormat="1" applyFont="1" applyFill="1" applyBorder="1" applyAlignment="1">
      <alignment horizontal="center" vertical="center"/>
    </xf>
    <xf numFmtId="0" fontId="29" fillId="2" borderId="0" xfId="0" applyNumberFormat="1" applyFont="1" applyFill="1" applyAlignment="1">
      <alignment horizontal="center" vertical="center"/>
    </xf>
    <xf numFmtId="0" fontId="29" fillId="2" borderId="0" xfId="0" applyNumberFormat="1" applyFont="1" applyFill="1" applyBorder="1" applyAlignment="1">
      <alignment horizontal="center" vertical="center"/>
    </xf>
    <xf numFmtId="166" fontId="3" fillId="2" borderId="0" xfId="0" applyNumberFormat="1" applyFont="1" applyFill="1" applyAlignment="1" applyProtection="1">
      <alignment vertical="center"/>
    </xf>
    <xf numFmtId="0" fontId="3" fillId="2" borderId="0" xfId="0" applyFont="1" applyFill="1" applyAlignment="1" applyProtection="1">
      <alignment horizontal="center" vertical="top" wrapText="1"/>
    </xf>
    <xf numFmtId="0" fontId="32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33" fillId="2" borderId="0" xfId="0" applyNumberFormat="1" applyFont="1" applyFill="1" applyBorder="1" applyAlignment="1" applyProtection="1">
      <alignment horizontal="center" vertical="center"/>
    </xf>
    <xf numFmtId="165" fontId="10" fillId="2" borderId="0" xfId="8" applyNumberFormat="1" applyFill="1" applyBorder="1" applyAlignment="1" applyProtection="1">
      <alignment horizontal="center" vertical="center"/>
    </xf>
    <xf numFmtId="165" fontId="32" fillId="2" borderId="0" xfId="0" applyNumberFormat="1" applyFont="1" applyFill="1" applyBorder="1" applyAlignment="1" applyProtection="1">
      <alignment horizontal="center" vertical="center"/>
    </xf>
    <xf numFmtId="0" fontId="5" fillId="36" borderId="0" xfId="0" applyFont="1" applyFill="1" applyBorder="1" applyAlignment="1" applyProtection="1">
      <alignment horizontal="center" vertical="center"/>
    </xf>
    <xf numFmtId="0" fontId="10" fillId="36" borderId="0" xfId="8" applyFill="1" applyBorder="1" applyAlignment="1" applyProtection="1">
      <alignment horizontal="center" vertical="center"/>
    </xf>
    <xf numFmtId="166" fontId="0" fillId="36" borderId="0" xfId="0" applyNumberFormat="1" applyFill="1" applyBorder="1" applyAlignment="1">
      <alignment horizontal="center" vertical="center"/>
    </xf>
    <xf numFmtId="0" fontId="3" fillId="36" borderId="0" xfId="0" applyFont="1" applyFill="1" applyAlignment="1" applyProtection="1">
      <alignment horizontal="center" vertical="top" wrapText="1"/>
    </xf>
    <xf numFmtId="0" fontId="34" fillId="2" borderId="0" xfId="8" applyNumberFormat="1" applyFont="1" applyFill="1" applyBorder="1" applyAlignment="1" applyProtection="1">
      <alignment horizontal="center" vertical="center"/>
    </xf>
    <xf numFmtId="166" fontId="31" fillId="36" borderId="0" xfId="0" applyNumberFormat="1" applyFont="1" applyFill="1" applyBorder="1" applyAlignment="1">
      <alignment horizontal="center" vertical="center"/>
    </xf>
    <xf numFmtId="0" fontId="29" fillId="35" borderId="0" xfId="0" applyNumberFormat="1" applyFont="1" applyFill="1" applyAlignment="1">
      <alignment horizontal="center" vertical="center"/>
    </xf>
    <xf numFmtId="0" fontId="29" fillId="38" borderId="1" xfId="7" applyFont="1" applyFill="1" applyBorder="1" applyAlignment="1">
      <alignment horizontal="left" vertical="center" wrapText="1"/>
    </xf>
    <xf numFmtId="166" fontId="29" fillId="36" borderId="0" xfId="0" applyNumberFormat="1" applyFont="1" applyFill="1" applyBorder="1" applyAlignment="1">
      <alignment horizontal="center" vertical="center"/>
    </xf>
    <xf numFmtId="166" fontId="35" fillId="36" borderId="0" xfId="0" applyNumberFormat="1" applyFont="1" applyFill="1" applyBorder="1" applyAlignment="1">
      <alignment horizontal="center" vertical="center"/>
    </xf>
    <xf numFmtId="0" fontId="28" fillId="35" borderId="0" xfId="0" applyNumberFormat="1" applyFont="1" applyFill="1" applyAlignment="1" applyProtection="1">
      <alignment horizontal="center" vertical="center"/>
    </xf>
    <xf numFmtId="0" fontId="5" fillId="2" borderId="0" xfId="0" applyFont="1" applyFill="1" applyBorder="1" applyAlignment="1" applyProtection="1">
      <alignment horizontal="center" vertical="center"/>
    </xf>
    <xf numFmtId="0" fontId="10" fillId="2" borderId="0" xfId="8" applyFill="1" applyBorder="1" applyAlignment="1" applyProtection="1">
      <alignment horizontal="center" vertical="center"/>
    </xf>
    <xf numFmtId="166" fontId="35" fillId="39" borderId="0" xfId="0" applyNumberFormat="1" applyFont="1" applyFill="1" applyBorder="1" applyAlignment="1">
      <alignment horizontal="center" vertical="center"/>
    </xf>
    <xf numFmtId="166" fontId="35" fillId="37" borderId="0" xfId="0" applyNumberFormat="1" applyFont="1" applyFill="1" applyBorder="1" applyAlignment="1">
      <alignment horizontal="center" vertical="center"/>
    </xf>
    <xf numFmtId="0" fontId="36" fillId="2" borderId="0" xfId="0" applyFont="1" applyFill="1" applyAlignment="1" applyProtection="1">
      <alignment vertical="center"/>
    </xf>
    <xf numFmtId="0" fontId="36" fillId="0" borderId="0" xfId="0" applyFont="1" applyAlignment="1" applyProtection="1">
      <alignment vertical="center"/>
    </xf>
    <xf numFmtId="0" fontId="35" fillId="2" borderId="0" xfId="0" applyNumberFormat="1" applyFont="1" applyFill="1" applyBorder="1" applyAlignment="1" applyProtection="1">
      <alignment horizontal="center" vertical="center"/>
    </xf>
    <xf numFmtId="165" fontId="29" fillId="2" borderId="0" xfId="0" applyNumberFormat="1" applyFont="1" applyFill="1" applyBorder="1" applyAlignment="1" applyProtection="1">
      <alignment horizontal="center" vertical="center" wrapText="1"/>
    </xf>
    <xf numFmtId="165" fontId="29" fillId="2" borderId="0" xfId="0" applyNumberFormat="1" applyFont="1" applyFill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4" borderId="3" xfId="6" applyFont="1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61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numFmt numFmtId="166" formatCode="_-* #,##0.00\ _k_n_-;\-* #,##0.00\ _k_n_-;_-* &quot;-&quot;??\ _k_n_-;_-@_-"/>
      <fill>
        <gradientFill degree="90">
          <stop position="0">
            <color theme="0"/>
          </stop>
          <stop position="1">
            <color theme="0"/>
          </stop>
        </gradient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60"/>
      <tableStyleElement type="headerRow" dxfId="59"/>
      <tableStyleElement type="totalRow" dxfId="58"/>
      <tableStyleElement type="firstColumn" dxfId="57"/>
      <tableStyleElement type="lastColumn" dxfId="56"/>
      <tableStyleElement type="firstRowStripe" dxfId="55"/>
      <tableStyleElement type="firstColumnStripe" dxfId="5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FF"/>
      <color rgb="FF51515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F40" dataDxfId="12" totalsRowDxfId="11">
  <autoFilter ref="A6:F40" xr:uid="{00000000-0009-0000-0100-000004000000}">
    <filterColumn colId="0" hiddenButton="1"/>
    <filterColumn colId="1" hiddenButton="1"/>
    <filterColumn colId="2" hiddenButton="1"/>
    <filterColumn colId="4" hiddenButton="1"/>
  </autoFilter>
  <tableColumns count="6">
    <tableColumn id="7" xr3:uid="{00000000-0010-0000-0000-000007000000}" name="Naziv primatelja" dataDxfId="10" totalsRowDxfId="9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8" totalsRowDxfId="7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6" totalsRowDxfId="5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4" totalsRowDxfId="3"/>
    <tableColumn id="11" xr3:uid="{00000000-0010-0000-0000-00000B000000}" name="Iznos" totalsRowFunction="count" dataDxfId="2" dataCellStyle="Normalno">
      <calculatedColumnFormula>IFERROR((A7*B7)-C7,"")</calculatedColumnFormula>
    </tableColumn>
    <tableColumn id="1" xr3:uid="{A3ABBF95-0BA9-461A-AA13-3DC87F652CC7}" name="Stupac1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I43"/>
  <sheetViews>
    <sheetView showGridLines="0" tabSelected="1" zoomScale="93" zoomScaleNormal="93" workbookViewId="0">
      <selection activeCell="E41" sqref="E41"/>
    </sheetView>
  </sheetViews>
  <sheetFormatPr defaultColWidth="9" defaultRowHeight="33.9" customHeight="1" x14ac:dyDescent="0.3"/>
  <cols>
    <col min="1" max="1" width="46.6640625" style="7" customWidth="1"/>
    <col min="2" max="2" width="27" style="26" customWidth="1"/>
    <col min="3" max="3" width="27" style="7" customWidth="1"/>
    <col min="4" max="4" width="46.88671875" style="7" customWidth="1"/>
    <col min="5" max="5" width="46.88671875" style="35" customWidth="1"/>
    <col min="6" max="6" width="0.33203125" style="1" customWidth="1"/>
    <col min="7" max="7" width="11.33203125" style="15" customWidth="1"/>
    <col min="8" max="8" width="9" style="1"/>
    <col min="9" max="9" width="11.33203125" style="1" bestFit="1" customWidth="1"/>
    <col min="10" max="10" width="9.44140625" style="1" customWidth="1"/>
    <col min="11" max="16384" width="9" style="1"/>
  </cols>
  <sheetData>
    <row r="1" spans="1:9" ht="37.5" customHeight="1" thickBot="1" x14ac:dyDescent="0.35">
      <c r="A1" s="53" t="s">
        <v>7</v>
      </c>
      <c r="B1" s="53"/>
      <c r="C1" s="53"/>
      <c r="D1" s="53"/>
      <c r="E1" s="53"/>
      <c r="F1" s="3"/>
    </row>
    <row r="2" spans="1:9" ht="37.5" customHeight="1" thickTop="1" x14ac:dyDescent="0.3">
      <c r="A2" s="54" t="s">
        <v>8</v>
      </c>
      <c r="B2" s="54"/>
      <c r="C2" s="39" t="s">
        <v>32</v>
      </c>
      <c r="D2" s="56" t="s">
        <v>11</v>
      </c>
      <c r="E2" s="56"/>
      <c r="F2" s="4"/>
    </row>
    <row r="3" spans="1:9" ht="47.25" customHeight="1" x14ac:dyDescent="0.3">
      <c r="A3" s="55" t="s">
        <v>9</v>
      </c>
      <c r="B3" s="55"/>
      <c r="C3" s="14" t="s">
        <v>33</v>
      </c>
      <c r="D3" s="57" t="s">
        <v>10</v>
      </c>
      <c r="E3" s="57"/>
      <c r="F3" s="4"/>
    </row>
    <row r="4" spans="1:9" ht="44.1" customHeight="1" x14ac:dyDescent="0.3">
      <c r="A4" s="10" t="s">
        <v>44</v>
      </c>
      <c r="B4" s="43"/>
      <c r="C4" s="8"/>
      <c r="D4" s="8"/>
      <c r="E4" s="32"/>
    </row>
    <row r="5" spans="1:9" ht="44.1" customHeight="1" x14ac:dyDescent="0.3">
      <c r="A5" s="52" t="s">
        <v>21</v>
      </c>
      <c r="B5" s="52"/>
      <c r="C5" s="52"/>
      <c r="D5" s="52"/>
      <c r="E5" s="52"/>
    </row>
    <row r="6" spans="1:9" s="2" customFormat="1" ht="33.9" customHeight="1" x14ac:dyDescent="0.3">
      <c r="A6" s="6" t="s">
        <v>3</v>
      </c>
      <c r="B6" s="44" t="s">
        <v>4</v>
      </c>
      <c r="C6" s="6" t="s">
        <v>5</v>
      </c>
      <c r="D6" s="6" t="s">
        <v>6</v>
      </c>
      <c r="E6" s="33" t="s">
        <v>0</v>
      </c>
      <c r="F6" s="2" t="s">
        <v>43</v>
      </c>
      <c r="G6" s="16"/>
    </row>
    <row r="7" spans="1:9" s="2" customFormat="1" ht="16.5" customHeight="1" x14ac:dyDescent="0.3">
      <c r="A7" s="36" t="s">
        <v>19</v>
      </c>
      <c r="B7" s="9" t="str">
        <f t="array" ref="B7">IFERROR(INDEX(#REF!,SMALL(IF(#REF!=rngInvoice,ROW(#REF!)-ROW(#REF!)), ROW(1:1)), MATCH($B$6,#REF!, 0)),"")</f>
        <v/>
      </c>
      <c r="C7" s="5" t="str">
        <f t="array" ref="C7">IFERROR(INDEX(#REF!,SMALL(IF(#REF!=rngInvoice,ROW(#REF!)-ROW(#REF!)), ROW(1:1)), MATCH($C$6,#REF!, 0)),"")</f>
        <v/>
      </c>
      <c r="D7" s="30"/>
      <c r="E7" s="34" t="str">
        <f>IFERROR((A7*B7)-C7,"")</f>
        <v/>
      </c>
      <c r="F7" s="16"/>
      <c r="G7" s="16"/>
    </row>
    <row r="8" spans="1:9" s="2" customFormat="1" ht="33.75" customHeight="1" x14ac:dyDescent="0.3">
      <c r="A8" s="20" t="s">
        <v>2</v>
      </c>
      <c r="B8" s="18"/>
      <c r="C8" s="19"/>
      <c r="D8" s="21" t="s">
        <v>12</v>
      </c>
      <c r="E8" s="40">
        <v>73390.28</v>
      </c>
      <c r="F8" s="16"/>
      <c r="G8" s="16"/>
    </row>
    <row r="9" spans="1:9" s="2" customFormat="1" ht="33.75" customHeight="1" x14ac:dyDescent="0.3">
      <c r="A9" s="20" t="s">
        <v>2</v>
      </c>
      <c r="B9" s="9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22" t="s">
        <v>41</v>
      </c>
      <c r="E9" s="40">
        <v>192.41</v>
      </c>
      <c r="F9" s="16"/>
      <c r="G9" s="16"/>
    </row>
    <row r="10" spans="1:9" s="2" customFormat="1" ht="33.75" customHeight="1" x14ac:dyDescent="0.3">
      <c r="A10" s="20" t="s">
        <v>2</v>
      </c>
      <c r="B10" s="9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21" t="s">
        <v>16</v>
      </c>
      <c r="E10" s="40">
        <v>1197.26</v>
      </c>
      <c r="F10" s="16"/>
      <c r="G10" s="16"/>
    </row>
    <row r="11" spans="1:9" s="2" customFormat="1" ht="33.75" customHeight="1" x14ac:dyDescent="0.3">
      <c r="A11" s="20" t="s">
        <v>2</v>
      </c>
      <c r="B11" s="9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22" t="s">
        <v>38</v>
      </c>
      <c r="E11" s="40">
        <v>0</v>
      </c>
      <c r="F11" s="16"/>
      <c r="G11" s="16"/>
    </row>
    <row r="12" spans="1:9" s="16" customFormat="1" ht="33.75" customHeight="1" x14ac:dyDescent="0.3">
      <c r="A12" s="20" t="s">
        <v>2</v>
      </c>
      <c r="B12" s="9" t="str">
        <f t="array" ref="B12">IFERROR(INDEX(#REF!,SMALL(IF(#REF!=rngInvoice,ROW(#REF!)-ROW(#REF!)), ROW(2:2)), MATCH($B$6,#REF!, 0)),"")</f>
        <v/>
      </c>
      <c r="C12" s="5" t="str">
        <f t="array" ref="C12">IFERROR(INDEX(#REF!,SMALL(IF(#REF!=rngInvoice,ROW(#REF!)-ROW(#REF!)), ROW(2:2)), MATCH($C$6,#REF!, 0)),"")</f>
        <v/>
      </c>
      <c r="D12" s="21" t="s">
        <v>13</v>
      </c>
      <c r="E12" s="40">
        <v>12338.69</v>
      </c>
      <c r="I12" s="25"/>
    </row>
    <row r="13" spans="1:9" s="2" customFormat="1" ht="33.75" customHeight="1" x14ac:dyDescent="0.3">
      <c r="A13" s="20" t="s">
        <v>2</v>
      </c>
      <c r="B13" s="18" t="str">
        <f t="array" ref="B13">IFERROR(INDEX(#REF!,SMALL(IF(#REF!=rngInvoice,ROW(#REF!)-ROW(#REF!)), ROW(1:1)), MATCH($B$6,#REF!, 0)),"")</f>
        <v/>
      </c>
      <c r="C13" s="19" t="str">
        <f t="array" ref="C13">IFERROR(INDEX(#REF!,SMALL(IF(#REF!=rngInvoice,ROW(#REF!)-ROW(#REF!)), ROW(1:1)), MATCH($C$6,#REF!, 0)),"")</f>
        <v/>
      </c>
      <c r="D13" s="21" t="s">
        <v>14</v>
      </c>
      <c r="E13" s="40">
        <v>3682.7</v>
      </c>
      <c r="F13" s="16"/>
      <c r="G13" s="16"/>
    </row>
    <row r="14" spans="1:9" s="2" customFormat="1" ht="33.75" customHeight="1" x14ac:dyDescent="0.3">
      <c r="A14" s="20" t="s">
        <v>2</v>
      </c>
      <c r="B14" s="9" t="str">
        <f t="array" ref="B14">IFERROR(INDEX(#REF!,SMALL(IF(#REF!=rngInvoice,ROW(#REF!)-ROW(#REF!)), ROW(6:6)), MATCH($B$6,#REF!, 0)),"")</f>
        <v/>
      </c>
      <c r="C14" s="5" t="str">
        <f t="array" ref="C14">IFERROR(INDEX(#REF!,SMALL(IF(#REF!=rngInvoice,ROW(#REF!)-ROW(#REF!)), ROW(6:6)), MATCH($C$6,#REF!, 0)),"")</f>
        <v/>
      </c>
      <c r="D14" s="22" t="s">
        <v>34</v>
      </c>
      <c r="E14" s="40">
        <v>584.33000000000004</v>
      </c>
      <c r="F14" s="16"/>
      <c r="G14" s="16"/>
    </row>
    <row r="15" spans="1:9" s="2" customFormat="1" ht="33.75" customHeight="1" x14ac:dyDescent="0.3">
      <c r="A15" s="20" t="s">
        <v>2</v>
      </c>
      <c r="B15" s="9" t="str">
        <f t="array" ref="B15">IFERROR(INDEX(#REF!,SMALL(IF(#REF!=rngInvoice,ROW(#REF!)-ROW(#REF!)), ROW(8:8)), MATCH($B$6,#REF!, 0)),"")</f>
        <v/>
      </c>
      <c r="C15" s="5" t="str">
        <f t="array" ref="C15">IFERROR(INDEX(#REF!,SMALL(IF(#REF!=rngInvoice,ROW(#REF!)-ROW(#REF!)), ROW(8:8)), MATCH($C$6,#REF!, 0)),"")</f>
        <v/>
      </c>
      <c r="D15" s="22" t="s">
        <v>37</v>
      </c>
      <c r="E15" s="40">
        <v>203.24</v>
      </c>
      <c r="F15" s="16"/>
      <c r="G15" s="16"/>
    </row>
    <row r="16" spans="1:9" s="2" customFormat="1" ht="33.75" customHeight="1" x14ac:dyDescent="0.3">
      <c r="A16" s="20" t="s">
        <v>2</v>
      </c>
      <c r="B16" s="9" t="str">
        <f t="array" ref="B16">IFERROR(INDEX(#REF!,SMALL(IF(#REF!=rngInvoice,ROW(#REF!)-ROW(#REF!)), ROW(10:10)), MATCH($B$6,#REF!, 0)),"")</f>
        <v/>
      </c>
      <c r="C16" s="5" t="str">
        <f t="array" ref="C16">IFERROR(INDEX(#REF!,SMALL(IF(#REF!=rngInvoice,ROW(#REF!)-ROW(#REF!)), ROW(10:10)), MATCH($C$6,#REF!, 0)),"")</f>
        <v/>
      </c>
      <c r="D16" s="22" t="s">
        <v>42</v>
      </c>
      <c r="E16" s="40">
        <v>0</v>
      </c>
      <c r="F16" s="16"/>
      <c r="G16" s="16"/>
    </row>
    <row r="17" spans="1:7" s="2" customFormat="1" ht="33.75" customHeight="1" x14ac:dyDescent="0.3">
      <c r="A17" s="20" t="s">
        <v>2</v>
      </c>
      <c r="B17" s="9" t="str">
        <f t="array" ref="B17">IFERROR(INDEX(#REF!,SMALL(IF(#REF!=rngInvoice,ROW(#REF!)-ROW(#REF!)), ROW(11:11)), MATCH($B$6,#REF!, 0)),"")</f>
        <v/>
      </c>
      <c r="C17" s="5" t="str">
        <f t="array" ref="C17">IFERROR(INDEX(#REF!,SMALL(IF(#REF!=rngInvoice,ROW(#REF!)-ROW(#REF!)), ROW(11:11)), MATCH($C$6,#REF!, 0)),"")</f>
        <v/>
      </c>
      <c r="D17" s="22" t="s">
        <v>40</v>
      </c>
      <c r="E17" s="40">
        <v>0</v>
      </c>
      <c r="F17" s="16"/>
      <c r="G17" s="16"/>
    </row>
    <row r="18" spans="1:7" s="2" customFormat="1" ht="33.75" customHeight="1" x14ac:dyDescent="0.3">
      <c r="A18" s="27"/>
      <c r="B18" s="24"/>
      <c r="C18" s="22"/>
      <c r="D18" s="27" t="s">
        <v>35</v>
      </c>
      <c r="E18" s="41">
        <f>SUM(E8:E17)</f>
        <v>91588.91</v>
      </c>
      <c r="F18" s="16"/>
      <c r="G18" s="16"/>
    </row>
    <row r="19" spans="1:7" s="2" customFormat="1" ht="17.25" customHeight="1" x14ac:dyDescent="0.3">
      <c r="A19" s="36" t="s">
        <v>20</v>
      </c>
      <c r="B19" s="9"/>
      <c r="C19" s="5"/>
      <c r="D19" s="31"/>
      <c r="E19" s="37" t="str">
        <f>IFERROR((A19*B19)-C19,"")</f>
        <v/>
      </c>
      <c r="F19" s="16"/>
      <c r="G19" s="16"/>
    </row>
    <row r="20" spans="1:7" s="2" customFormat="1" ht="30.75" customHeight="1" x14ac:dyDescent="0.3">
      <c r="A20" s="20" t="s">
        <v>45</v>
      </c>
      <c r="B20" s="38">
        <v>38967655335</v>
      </c>
      <c r="C20" s="22" t="s">
        <v>1</v>
      </c>
      <c r="D20" s="21" t="s">
        <v>34</v>
      </c>
      <c r="E20" s="40">
        <v>280</v>
      </c>
      <c r="F20" s="16"/>
      <c r="G20" s="16"/>
    </row>
    <row r="21" spans="1:7" s="2" customFormat="1" ht="28.5" customHeight="1" x14ac:dyDescent="0.3">
      <c r="A21" s="49"/>
      <c r="B21" s="23" t="str">
        <f t="array" ref="B21">IFERROR(INDEX(#REF!,SMALL(IF(#REF!=rngInvoice,ROW(#REF!)-ROW(#REF!)), ROW(8:8)), MATCH($B$6,#REF!, 0)),"")</f>
        <v/>
      </c>
      <c r="C21" s="22" t="str">
        <f t="array" ref="C21">IFERROR(INDEX(#REF!,SMALL(IF(#REF!=rngInvoice,ROW(#REF!)-ROW(#REF!)), ROW(8:8)), MATCH($C$6,#REF!, 0)),"")</f>
        <v/>
      </c>
      <c r="D21" s="49" t="s">
        <v>18</v>
      </c>
      <c r="E21" s="41">
        <f>SUM(E20)</f>
        <v>280</v>
      </c>
      <c r="F21" s="16"/>
      <c r="G21" s="16"/>
    </row>
    <row r="22" spans="1:7" s="2" customFormat="1" ht="28.5" customHeight="1" x14ac:dyDescent="0.3">
      <c r="A22" s="20" t="s">
        <v>24</v>
      </c>
      <c r="B22" s="23">
        <v>81793146560</v>
      </c>
      <c r="C22" s="22" t="s">
        <v>1</v>
      </c>
      <c r="D22" s="50" t="s">
        <v>25</v>
      </c>
      <c r="E22" s="40">
        <v>60.78</v>
      </c>
      <c r="F22" s="16"/>
      <c r="G22" s="16"/>
    </row>
    <row r="23" spans="1:7" s="2" customFormat="1" ht="28.5" customHeight="1" x14ac:dyDescent="0.3">
      <c r="A23" s="20" t="s">
        <v>24</v>
      </c>
      <c r="B23" s="38">
        <v>81793146560</v>
      </c>
      <c r="C23" s="22" t="s">
        <v>1</v>
      </c>
      <c r="D23" s="50" t="s">
        <v>25</v>
      </c>
      <c r="E23" s="40">
        <v>79.930000000000007</v>
      </c>
      <c r="F23" s="16"/>
      <c r="G23" s="16"/>
    </row>
    <row r="24" spans="1:7" s="2" customFormat="1" ht="28.5" customHeight="1" x14ac:dyDescent="0.3">
      <c r="A24" s="20" t="str">
        <f t="array" ref="A24">IFERROR(INDEX(#REF!,SMALL(IF(#REF!=rngInvoice,ROW(#REF!)-ROW(#REF!)), ROW(#REF!)), MATCH($A$6,#REF!, 0)),"")</f>
        <v/>
      </c>
      <c r="B24" s="38" t="str">
        <f t="array" ref="B24">IFERROR(INDEX(#REF!,SMALL(IF(#REF!=rngInvoice,ROW(#REF!)-ROW(#REF!)), ROW(#REF!)), MATCH($B$6,#REF!, 0)),"")</f>
        <v/>
      </c>
      <c r="C24" s="22" t="str">
        <f t="array" ref="C24">IFERROR(INDEX(#REF!,SMALL(IF(#REF!=rngInvoice,ROW(#REF!)-ROW(#REF!)), ROW(#REF!)), MATCH($C$6,#REF!, 0)),"")</f>
        <v/>
      </c>
      <c r="D24" s="49" t="s">
        <v>18</v>
      </c>
      <c r="E24" s="41">
        <f>SUM(E22:E23)</f>
        <v>140.71</v>
      </c>
      <c r="F24" s="16"/>
      <c r="G24" s="16"/>
    </row>
    <row r="25" spans="1:7" s="2" customFormat="1" ht="28.5" customHeight="1" x14ac:dyDescent="0.3">
      <c r="A25" s="20" t="s">
        <v>39</v>
      </c>
      <c r="B25" s="23">
        <v>90077579259</v>
      </c>
      <c r="C25" s="22" t="s">
        <v>15</v>
      </c>
      <c r="D25" s="51" t="s">
        <v>26</v>
      </c>
      <c r="E25" s="40">
        <v>227</v>
      </c>
      <c r="F25" s="16"/>
      <c r="G25" s="16"/>
    </row>
    <row r="26" spans="1:7" s="2" customFormat="1" ht="28.5" customHeight="1" x14ac:dyDescent="0.3">
      <c r="A26" s="20" t="s">
        <v>39</v>
      </c>
      <c r="B26" s="38">
        <v>90077579259</v>
      </c>
      <c r="C26" s="22" t="s">
        <v>15</v>
      </c>
      <c r="D26" s="51" t="s">
        <v>26</v>
      </c>
      <c r="E26" s="40">
        <v>11.33</v>
      </c>
      <c r="F26" s="16"/>
      <c r="G26" s="16"/>
    </row>
    <row r="27" spans="1:7" s="2" customFormat="1" ht="28.5" customHeight="1" x14ac:dyDescent="0.3">
      <c r="A27" s="20" t="str">
        <f t="array" ref="A27">IFERROR(INDEX(#REF!,SMALL(IF(#REF!=rngInvoice,ROW(#REF!)-ROW(#REF!)), ROW(#REF!)), MATCH($A$6,#REF!, 0)),"")</f>
        <v/>
      </c>
      <c r="B27" s="23" t="str">
        <f t="array" ref="B27">IFERROR(INDEX(#REF!,SMALL(IF(#REF!=rngInvoice,ROW(#REF!)-ROW(#REF!)), ROW(#REF!)), MATCH($B$6,#REF!, 0)),"")</f>
        <v/>
      </c>
      <c r="C27" s="22" t="str">
        <f t="array" ref="C27">IFERROR(INDEX(#REF!,SMALL(IF(#REF!=rngInvoice,ROW(#REF!)-ROW(#REF!)), ROW(#REF!)), MATCH($C$6,#REF!, 0)),"")</f>
        <v/>
      </c>
      <c r="D27" s="49" t="s">
        <v>18</v>
      </c>
      <c r="E27" s="41">
        <f>SUM(E25:E26)</f>
        <v>238.33</v>
      </c>
      <c r="F27" s="16"/>
      <c r="G27" s="16"/>
    </row>
    <row r="28" spans="1:7" s="48" customFormat="1" ht="28.5" customHeight="1" x14ac:dyDescent="0.3">
      <c r="A28" s="20" t="s">
        <v>27</v>
      </c>
      <c r="B28" s="23">
        <v>85821130368</v>
      </c>
      <c r="C28" s="22" t="s">
        <v>1</v>
      </c>
      <c r="D28" s="51" t="s">
        <v>23</v>
      </c>
      <c r="E28" s="40">
        <v>1.66</v>
      </c>
      <c r="F28" s="47"/>
      <c r="G28" s="47"/>
    </row>
    <row r="29" spans="1:7" s="48" customFormat="1" ht="28.5" customHeight="1" x14ac:dyDescent="0.3">
      <c r="A29" s="20" t="str">
        <f t="array" ref="A29">IFERROR(INDEX(#REF!,SMALL(IF(#REF!=rngInvoice,ROW(#REF!)-ROW(#REF!)), ROW(#REF!)), MATCH($A$6,#REF!, 0)),"")</f>
        <v/>
      </c>
      <c r="B29" s="38" t="str">
        <f t="array" ref="B29">IFERROR(INDEX(#REF!,SMALL(IF(#REF!=rngInvoice,ROW(#REF!)-ROW(#REF!)), ROW(#REF!)), MATCH($B$6,#REF!, 0)),"")</f>
        <v/>
      </c>
      <c r="C29" s="22" t="str">
        <f t="array" ref="C29">IFERROR(INDEX(#REF!,SMALL(IF(#REF!=rngInvoice,ROW(#REF!)-ROW(#REF!)), ROW(#REF!)), MATCH($C$6,#REF!, 0)),"")</f>
        <v/>
      </c>
      <c r="D29" s="49" t="s">
        <v>18</v>
      </c>
      <c r="E29" s="41">
        <f>SUM(E28:E28)</f>
        <v>1.66</v>
      </c>
      <c r="F29" s="47"/>
      <c r="G29" s="47"/>
    </row>
    <row r="30" spans="1:7" s="2" customFormat="1" ht="28.5" customHeight="1" x14ac:dyDescent="0.3">
      <c r="A30" s="20" t="s">
        <v>28</v>
      </c>
      <c r="B30" s="23">
        <v>68419124305</v>
      </c>
      <c r="C30" s="22" t="s">
        <v>1</v>
      </c>
      <c r="D30" s="50" t="s">
        <v>29</v>
      </c>
      <c r="E30" s="40">
        <v>21.24</v>
      </c>
      <c r="F30" s="16"/>
      <c r="G30" s="16"/>
    </row>
    <row r="31" spans="1:7" s="2" customFormat="1" ht="28.5" customHeight="1" x14ac:dyDescent="0.3">
      <c r="A31" s="20" t="str">
        <f t="array" ref="A31">IFERROR(INDEX(#REF!,SMALL(IF(#REF!=rngInvoice,ROW(#REF!)-ROW(#REF!)), ROW(#REF!)), MATCH($A$6,#REF!, 0)),"")</f>
        <v/>
      </c>
      <c r="B31" s="38" t="str">
        <f t="array" ref="B31">IFERROR(INDEX(#REF!,SMALL(IF(#REF!=rngInvoice,ROW(#REF!)-ROW(#REF!)), ROW(#REF!)), MATCH($B$6,#REF!, 0)),"")</f>
        <v/>
      </c>
      <c r="C31" s="22" t="str">
        <f t="array" ref="C31">IFERROR(INDEX(#REF!,SMALL(IF(#REF!=rngInvoice,ROW(#REF!)-ROW(#REF!)), ROW(#REF!)), MATCH($C$6,#REF!, 0)),"")</f>
        <v/>
      </c>
      <c r="D31" s="49" t="s">
        <v>18</v>
      </c>
      <c r="E31" s="41">
        <f>SUM(E30)</f>
        <v>21.24</v>
      </c>
      <c r="F31" s="16"/>
      <c r="G31" s="16"/>
    </row>
    <row r="32" spans="1:7" s="2" customFormat="1" ht="28.5" customHeight="1" x14ac:dyDescent="0.3">
      <c r="A32" s="20" t="s">
        <v>30</v>
      </c>
      <c r="B32" s="23">
        <v>87311810356</v>
      </c>
      <c r="C32" s="22" t="s">
        <v>1</v>
      </c>
      <c r="D32" s="50" t="s">
        <v>25</v>
      </c>
      <c r="E32" s="40">
        <v>6.75</v>
      </c>
      <c r="F32" s="16"/>
      <c r="G32" s="16"/>
    </row>
    <row r="33" spans="1:7" s="2" customFormat="1" ht="28.5" customHeight="1" x14ac:dyDescent="0.3">
      <c r="A33" s="20" t="s">
        <v>30</v>
      </c>
      <c r="B33" s="23">
        <v>87311810356</v>
      </c>
      <c r="C33" s="22" t="s">
        <v>1</v>
      </c>
      <c r="D33" s="50" t="s">
        <v>25</v>
      </c>
      <c r="E33" s="40">
        <v>10.16</v>
      </c>
      <c r="F33" s="16"/>
      <c r="G33" s="16"/>
    </row>
    <row r="34" spans="1:7" s="2" customFormat="1" ht="28.5" customHeight="1" x14ac:dyDescent="0.3">
      <c r="A34" s="20" t="str">
        <f t="array" ref="A34">IFERROR(INDEX(#REF!,SMALL(IF(#REF!=rngInvoice,ROW(#REF!)-ROW(#REF!)), ROW(29:29)), MATCH($A$6,#REF!, 0)),"")</f>
        <v/>
      </c>
      <c r="B34" s="38" t="str">
        <f t="array" ref="B34">IFERROR(INDEX(#REF!,SMALL(IF(#REF!=rngInvoice,ROW(#REF!)-ROW(#REF!)), ROW(29:29)), MATCH($B$6,#REF!, 0)),"")</f>
        <v/>
      </c>
      <c r="C34" s="22" t="str">
        <f t="array" ref="C34">IFERROR(INDEX(#REF!,SMALL(IF(#REF!=rngInvoice,ROW(#REF!)-ROW(#REF!)), ROW(29:29)), MATCH($C$6,#REF!, 0)),"")</f>
        <v/>
      </c>
      <c r="D34" s="49" t="s">
        <v>18</v>
      </c>
      <c r="E34" s="41">
        <f>SUM(E32:E33)</f>
        <v>16.91</v>
      </c>
      <c r="F34" s="16"/>
      <c r="G34" s="16"/>
    </row>
    <row r="35" spans="1:7" s="2" customFormat="1" ht="28.5" customHeight="1" x14ac:dyDescent="0.3">
      <c r="A35" s="20" t="s">
        <v>31</v>
      </c>
      <c r="B35" s="23">
        <v>63073332379</v>
      </c>
      <c r="C35" s="22" t="s">
        <v>1</v>
      </c>
      <c r="D35" s="51" t="s">
        <v>22</v>
      </c>
      <c r="E35" s="40">
        <v>427.09</v>
      </c>
      <c r="F35" s="16"/>
      <c r="G35" s="16"/>
    </row>
    <row r="36" spans="1:7" s="2" customFormat="1" ht="28.5" customHeight="1" x14ac:dyDescent="0.3">
      <c r="A36" s="20" t="str">
        <f t="array" ref="A36">IFERROR(INDEX(#REF!,SMALL(IF(#REF!=rngInvoice,ROW(#REF!)-ROW(#REF!)), ROW(34:34)), MATCH($A$6,#REF!, 0)),"")</f>
        <v/>
      </c>
      <c r="B36" s="38" t="str">
        <f t="array" ref="B36">IFERROR(INDEX(#REF!,SMALL(IF(#REF!=rngInvoice,ROW(#REF!)-ROW(#REF!)), ROW(34:34)), MATCH($B$6,#REF!, 0)),"")</f>
        <v/>
      </c>
      <c r="C36" s="22" t="str">
        <f t="array" ref="C36">IFERROR(INDEX(#REF!,SMALL(IF(#REF!=rngInvoice,ROW(#REF!)-ROW(#REF!)), ROW(34:34)), MATCH($C$6,#REF!, 0)),"")</f>
        <v/>
      </c>
      <c r="D36" s="49" t="s">
        <v>18</v>
      </c>
      <c r="E36" s="41">
        <f>SUM(E35)</f>
        <v>427.09</v>
      </c>
      <c r="F36" s="16"/>
      <c r="G36" s="16"/>
    </row>
    <row r="37" spans="1:7" s="2" customFormat="1" ht="28.5" customHeight="1" x14ac:dyDescent="0.3">
      <c r="A37" s="20" t="s">
        <v>46</v>
      </c>
      <c r="B37" s="23">
        <v>70133616033</v>
      </c>
      <c r="C37" s="22" t="s">
        <v>1</v>
      </c>
      <c r="D37" s="50" t="s">
        <v>25</v>
      </c>
      <c r="E37" s="40">
        <v>57.05</v>
      </c>
      <c r="F37" s="16"/>
      <c r="G37" s="16"/>
    </row>
    <row r="38" spans="1:7" s="2" customFormat="1" ht="28.5" customHeight="1" x14ac:dyDescent="0.3">
      <c r="A38" s="49" t="str">
        <f t="array" ref="A38">IFERROR(INDEX(#REF!,SMALL(IF(#REF!=rngInvoice,ROW(#REF!)-ROW(#REF!)), ROW(#REF!)), MATCH($A$6,#REF!, 0)),"")</f>
        <v/>
      </c>
      <c r="B38" s="38" t="str">
        <f t="array" ref="B38">IFERROR(INDEX(#REF!,SMALL(IF(#REF!=rngInvoice,ROW(#REF!)-ROW(#REF!)), ROW(#REF!)), MATCH($B$6,#REF!, 0)),"")</f>
        <v/>
      </c>
      <c r="C38" s="22" t="str">
        <f t="array" ref="C38">IFERROR(INDEX(#REF!,SMALL(IF(#REF!=rngInvoice,ROW(#REF!)-ROW(#REF!)), ROW(#REF!)), MATCH($C$6,#REF!, 0)),"")</f>
        <v/>
      </c>
      <c r="D38" s="49" t="s">
        <v>18</v>
      </c>
      <c r="E38" s="41">
        <f>SUM(E37:E37)</f>
        <v>57.05</v>
      </c>
      <c r="F38" s="16"/>
      <c r="G38" s="16"/>
    </row>
    <row r="39" spans="1:7" s="13" customFormat="1" ht="33.9" customHeight="1" x14ac:dyDescent="0.3">
      <c r="A39" s="27" t="str">
        <f t="array" ref="A39">IFERROR(INDEX(#REF!,SMALL(IF(#REF!=rngInvoice,ROW(#REF!)-ROW(#REF!)), ROW(#REF!)), MATCH($A$6,#REF!, 0)),"")</f>
        <v/>
      </c>
      <c r="B39" s="28" t="str">
        <f t="array" ref="B39">IFERROR(INDEX(#REF!,SMALL(IF(#REF!=rngInvoice,ROW(#REF!)-ROW(#REF!)), ROW(#REF!)), MATCH($B$6,#REF!, 0)),"")</f>
        <v/>
      </c>
      <c r="C39" s="5" t="str">
        <f t="array" ref="C39">IFERROR(INDEX(#REF!,SMALL(IF(#REF!=rngInvoice,ROW(#REF!)-ROW(#REF!)), ROW(#REF!)), MATCH($C$6,#REF!, 0)),"")</f>
        <v/>
      </c>
      <c r="D39" s="31" t="s">
        <v>36</v>
      </c>
      <c r="E39" s="45">
        <f>SUM(E21+E24+E27+E29+E31+E34+E36+E38)</f>
        <v>1182.99</v>
      </c>
      <c r="F39" s="17"/>
      <c r="G39" s="17"/>
    </row>
    <row r="40" spans="1:7" ht="33.9" customHeight="1" x14ac:dyDescent="0.3">
      <c r="A40" s="42"/>
      <c r="B40" s="11"/>
      <c r="C40" s="12"/>
      <c r="D40" s="29" t="s">
        <v>17</v>
      </c>
      <c r="E40" s="46">
        <f>SUM(E18+E39)</f>
        <v>92771.900000000009</v>
      </c>
      <c r="F40" s="15"/>
    </row>
    <row r="41" spans="1:7" ht="33.9" customHeight="1" x14ac:dyDescent="0.3">
      <c r="A41" s="26"/>
      <c r="C41" s="26"/>
      <c r="D41" s="26"/>
    </row>
    <row r="43" spans="1:7" ht="33.9" customHeight="1" x14ac:dyDescent="0.3">
      <c r="A43" s="26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20 C20:D21 B40:D40 B19:D19 A8:D17 A24 C24 C38:C39">
    <cfRule type="expression" dxfId="53" priority="509">
      <formula>MOD(ROW(),2)=0</formula>
    </cfRule>
  </conditionalFormatting>
  <conditionalFormatting sqref="E8:E18 E20:E40">
    <cfRule type="expression" dxfId="52" priority="506">
      <formula>MOD(ROW(),2)=0</formula>
    </cfRule>
    <cfRule type="expression" dxfId="51" priority="507">
      <formula>MOD(ROW(),2)=1</formula>
    </cfRule>
  </conditionalFormatting>
  <conditionalFormatting sqref="E19">
    <cfRule type="expression" dxfId="50" priority="488">
      <formula>MOD(ROW(),2)=0</formula>
    </cfRule>
    <cfRule type="expression" dxfId="49" priority="489">
      <formula>MOD(ROW(),2)=1</formula>
    </cfRule>
  </conditionalFormatting>
  <conditionalFormatting sqref="A21">
    <cfRule type="expression" dxfId="48" priority="458">
      <formula>MOD(ROW(),2)=0</formula>
    </cfRule>
  </conditionalFormatting>
  <conditionalFormatting sqref="A37:A39">
    <cfRule type="expression" dxfId="47" priority="453">
      <formula>MOD(ROW(),2)=0</formula>
    </cfRule>
  </conditionalFormatting>
  <conditionalFormatting sqref="B18:C18">
    <cfRule type="expression" dxfId="46" priority="445">
      <formula>MOD(ROW(),2)=0</formula>
    </cfRule>
  </conditionalFormatting>
  <conditionalFormatting sqref="A18">
    <cfRule type="expression" dxfId="45" priority="440">
      <formula>MOD(ROW(),2)=0</formula>
    </cfRule>
  </conditionalFormatting>
  <conditionalFormatting sqref="D18">
    <cfRule type="expression" dxfId="44" priority="439">
      <formula>MOD(ROW(),2)=0</formula>
    </cfRule>
  </conditionalFormatting>
  <conditionalFormatting sqref="A22 C22">
    <cfRule type="expression" dxfId="43" priority="414">
      <formula>MOD(ROW(),2)=0</formula>
    </cfRule>
  </conditionalFormatting>
  <conditionalFormatting sqref="D22">
    <cfRule type="expression" dxfId="42" priority="413">
      <formula>MOD(ROW(),2)=0</formula>
    </cfRule>
  </conditionalFormatting>
  <conditionalFormatting sqref="A23 C23">
    <cfRule type="expression" dxfId="41" priority="412">
      <formula>MOD(ROW(),2)=0</formula>
    </cfRule>
  </conditionalFormatting>
  <conditionalFormatting sqref="D23">
    <cfRule type="expression" dxfId="40" priority="411">
      <formula>MOD(ROW(),2)=0</formula>
    </cfRule>
  </conditionalFormatting>
  <conditionalFormatting sqref="A27 C27 C29 A29">
    <cfRule type="expression" dxfId="39" priority="410">
      <formula>MOD(ROW(),2)=0</formula>
    </cfRule>
  </conditionalFormatting>
  <conditionalFormatting sqref="D32">
    <cfRule type="expression" dxfId="38" priority="391">
      <formula>MOD(ROW(),2)=0</formula>
    </cfRule>
  </conditionalFormatting>
  <conditionalFormatting sqref="D25">
    <cfRule type="expression" dxfId="37" priority="404">
      <formula>MOD(ROW(),2)=0</formula>
    </cfRule>
  </conditionalFormatting>
  <conditionalFormatting sqref="C25 A25">
    <cfRule type="expression" dxfId="36" priority="405">
      <formula>MOD(ROW(),2)=0</formula>
    </cfRule>
  </conditionalFormatting>
  <conditionalFormatting sqref="C31 A31">
    <cfRule type="expression" dxfId="35" priority="397">
      <formula>MOD(ROW(),2)=0</formula>
    </cfRule>
  </conditionalFormatting>
  <conditionalFormatting sqref="A30">
    <cfRule type="expression" dxfId="34" priority="395">
      <formula>MOD(ROW(),2)=0</formula>
    </cfRule>
  </conditionalFormatting>
  <conditionalFormatting sqref="D30">
    <cfRule type="expression" dxfId="33" priority="394">
      <formula>MOD(ROW(),2)=0</formula>
    </cfRule>
  </conditionalFormatting>
  <conditionalFormatting sqref="C30">
    <cfRule type="expression" dxfId="32" priority="393">
      <formula>MOD(ROW(),2)=0</formula>
    </cfRule>
  </conditionalFormatting>
  <conditionalFormatting sqref="C32 A32 A34 C34">
    <cfRule type="expression" dxfId="31" priority="392">
      <formula>MOD(ROW(),2)=0</formula>
    </cfRule>
  </conditionalFormatting>
  <conditionalFormatting sqref="A36 C36">
    <cfRule type="expression" dxfId="30" priority="389">
      <formula>MOD(ROW(),2)=0</formula>
    </cfRule>
  </conditionalFormatting>
  <conditionalFormatting sqref="A35 C35">
    <cfRule type="expression" dxfId="29" priority="385">
      <formula>MOD(ROW(),2)=0</formula>
    </cfRule>
  </conditionalFormatting>
  <conditionalFormatting sqref="D35">
    <cfRule type="expression" dxfId="28" priority="384">
      <formula>MOD(ROW(),2)=0</formula>
    </cfRule>
  </conditionalFormatting>
  <conditionalFormatting sqref="D38:D39">
    <cfRule type="expression" dxfId="27" priority="350">
      <formula>MOD(ROW(),2)=0</formula>
    </cfRule>
  </conditionalFormatting>
  <conditionalFormatting sqref="D24">
    <cfRule type="expression" dxfId="26" priority="361">
      <formula>MOD(ROW(),2)=0</formula>
    </cfRule>
  </conditionalFormatting>
  <conditionalFormatting sqref="D27">
    <cfRule type="expression" dxfId="25" priority="359">
      <formula>MOD(ROW(),2)=0</formula>
    </cfRule>
  </conditionalFormatting>
  <conditionalFormatting sqref="D29">
    <cfRule type="expression" dxfId="24" priority="358">
      <formula>MOD(ROW(),2)=0</formula>
    </cfRule>
  </conditionalFormatting>
  <conditionalFormatting sqref="D31">
    <cfRule type="expression" dxfId="23" priority="356">
      <formula>MOD(ROW(),2)=0</formula>
    </cfRule>
  </conditionalFormatting>
  <conditionalFormatting sqref="D34">
    <cfRule type="expression" dxfId="22" priority="355">
      <formula>MOD(ROW(),2)=0</formula>
    </cfRule>
  </conditionalFormatting>
  <conditionalFormatting sqref="D36">
    <cfRule type="expression" dxfId="21" priority="352">
      <formula>MOD(ROW(),2)=0</formula>
    </cfRule>
  </conditionalFormatting>
  <conditionalFormatting sqref="D28">
    <cfRule type="expression" dxfId="20" priority="264">
      <formula>MOD(ROW(),2)=0</formula>
    </cfRule>
  </conditionalFormatting>
  <conditionalFormatting sqref="A28 C28">
    <cfRule type="expression" dxfId="19" priority="265">
      <formula>MOD(ROW(),2)=0</formula>
    </cfRule>
  </conditionalFormatting>
  <conditionalFormatting sqref="C37">
    <cfRule type="expression" dxfId="18" priority="50">
      <formula>MOD(ROW(),2)=0</formula>
    </cfRule>
  </conditionalFormatting>
  <conditionalFormatting sqref="C26 A26">
    <cfRule type="expression" dxfId="17" priority="17">
      <formula>MOD(ROW(),2)=0</formula>
    </cfRule>
  </conditionalFormatting>
  <conditionalFormatting sqref="D26">
    <cfRule type="expression" dxfId="16" priority="16">
      <formula>MOD(ROW(),2)=0</formula>
    </cfRule>
  </conditionalFormatting>
  <conditionalFormatting sqref="D37">
    <cfRule type="expression" dxfId="15" priority="1">
      <formula>MOD(ROW(),2)=0</formula>
    </cfRule>
  </conditionalFormatting>
  <conditionalFormatting sqref="D33">
    <cfRule type="expression" dxfId="14" priority="2">
      <formula>MOD(ROW(),2)=0</formula>
    </cfRule>
  </conditionalFormatting>
  <conditionalFormatting sqref="C33 A33">
    <cfRule type="expression" dxfId="13" priority="3">
      <formula>MOD(ROW(),2)=0</formula>
    </cfRule>
  </conditionalFormatting>
  <printOptions horizontalCentered="1"/>
  <pageMargins left="0.7" right="0.7" top="1" bottom="1" header="0.3" footer="0.3"/>
  <pageSetup paperSize="9" scale="38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</cp:lastModifiedBy>
  <cp:lastPrinted>2025-06-05T09:15:57Z</cp:lastPrinted>
  <dcterms:created xsi:type="dcterms:W3CDTF">2016-11-01T03:33:07Z</dcterms:created>
  <dcterms:modified xsi:type="dcterms:W3CDTF">2025-08-19T15:05:05Z</dcterms:modified>
</cp:coreProperties>
</file>