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na\Desktop\DOKUMENTI 1\FINANCIJSKI PLANOVI PO GODINAMA\FINANCIJSKI PLAN 2025\Rebalans 2025\"/>
    </mc:Choice>
  </mc:AlternateContent>
  <xr:revisionPtr revIDLastSave="0" documentId="13_ncr:1_{F45FB3EE-EC1F-42F5-8BE6-68941F20045B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SAŽETAK" sheetId="1" r:id="rId1"/>
    <sheet name=" Račun prihoda i rashoda" sheetId="2" r:id="rId2"/>
    <sheet name="Prihodi i rashodi po izvorima" sheetId="3" r:id="rId3"/>
    <sheet name="Rashodi prema funkcijskoj kl" sheetId="4" r:id="rId4"/>
    <sheet name="Račun financiranja" sheetId="5" r:id="rId5"/>
    <sheet name="Račun financiranja po izvorima" sheetId="6" r:id="rId6"/>
    <sheet name="POSEBNI DIO" sheetId="7" r:id="rId7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J13" i="1"/>
  <c r="J14" i="1"/>
  <c r="J11" i="1"/>
  <c r="J9" i="1"/>
  <c r="J8" i="1"/>
  <c r="H22" i="2"/>
  <c r="H23" i="2"/>
  <c r="H24" i="2"/>
  <c r="H25" i="2"/>
  <c r="H26" i="2"/>
  <c r="H27" i="2"/>
  <c r="H28" i="2"/>
  <c r="H29" i="2"/>
  <c r="H30" i="2"/>
  <c r="H21" i="2"/>
  <c r="G22" i="2"/>
  <c r="G21" i="2" s="1"/>
  <c r="G28" i="2"/>
  <c r="H10" i="2"/>
  <c r="H11" i="2"/>
  <c r="H12" i="2"/>
  <c r="H13" i="2"/>
  <c r="H14" i="2"/>
  <c r="H15" i="2"/>
  <c r="H9" i="2"/>
  <c r="G9" i="2"/>
  <c r="G10" i="2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29" i="3"/>
  <c r="E37" i="3"/>
  <c r="E35" i="3"/>
  <c r="E29" i="3" s="1"/>
  <c r="E33" i="3"/>
  <c r="E30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9" i="3"/>
  <c r="E9" i="3"/>
  <c r="E17" i="3"/>
  <c r="E15" i="3"/>
  <c r="E13" i="3"/>
  <c r="E10" i="3"/>
  <c r="G6" i="7"/>
  <c r="I8" i="7"/>
  <c r="H84" i="7"/>
  <c r="I84" i="7" s="1"/>
  <c r="H27" i="7"/>
  <c r="I27" i="7" s="1"/>
  <c r="H7" i="7"/>
  <c r="I10" i="7"/>
  <c r="I11" i="7"/>
  <c r="I12" i="7"/>
  <c r="I13" i="7"/>
  <c r="I14" i="7"/>
  <c r="I15" i="7"/>
  <c r="I16" i="7"/>
  <c r="I18" i="7"/>
  <c r="I19" i="7"/>
  <c r="I20" i="7"/>
  <c r="I21" i="7"/>
  <c r="I22" i="7"/>
  <c r="I23" i="7"/>
  <c r="I24" i="7"/>
  <c r="I25" i="7"/>
  <c r="I26" i="7"/>
  <c r="I28" i="7"/>
  <c r="I29" i="7"/>
  <c r="I30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H17" i="7"/>
  <c r="I17" i="7" s="1"/>
  <c r="H31" i="7"/>
  <c r="I31" i="7" s="1"/>
  <c r="H9" i="7"/>
  <c r="I9" i="7" s="1"/>
  <c r="E84" i="7"/>
  <c r="F84" i="7"/>
  <c r="E55" i="7"/>
  <c r="E106" i="7"/>
  <c r="E105" i="7" s="1"/>
  <c r="E104" i="7" s="1"/>
  <c r="E98" i="7" s="1"/>
  <c r="E101" i="7"/>
  <c r="E100" i="7" s="1"/>
  <c r="E111" i="7"/>
  <c r="E110" i="7" s="1"/>
  <c r="E47" i="7"/>
  <c r="E46" i="7" s="1"/>
  <c r="E45" i="7" s="1"/>
  <c r="E31" i="7"/>
  <c r="E30" i="7" s="1"/>
  <c r="E10" i="7"/>
  <c r="E17" i="7"/>
  <c r="E16" i="7" s="1"/>
  <c r="E15" i="7" s="1"/>
  <c r="H5" i="7" l="1"/>
  <c r="F10" i="4" l="1"/>
  <c r="F11" i="4"/>
  <c r="F9" i="4"/>
  <c r="I5" i="7" l="1"/>
  <c r="I7" i="7"/>
  <c r="G37" i="1" l="1"/>
  <c r="F37" i="1"/>
  <c r="H34" i="1"/>
  <c r="H37" i="1" s="1"/>
  <c r="I34" i="1" s="1"/>
  <c r="I37" i="1" s="1"/>
  <c r="J34" i="1" s="1"/>
  <c r="J37" i="1" s="1"/>
  <c r="G34" i="1"/>
  <c r="H22" i="1"/>
  <c r="H28" i="1" s="1"/>
  <c r="H29" i="1" s="1"/>
  <c r="J21" i="1"/>
  <c r="I21" i="1"/>
  <c r="H21" i="1"/>
  <c r="G21" i="1"/>
  <c r="F21" i="1"/>
  <c r="H14" i="1"/>
  <c r="G14" i="1"/>
  <c r="F14" i="1"/>
  <c r="F22" i="1" s="1"/>
  <c r="I14" i="1"/>
  <c r="I22" i="1" l="1"/>
  <c r="I28" i="1" s="1"/>
  <c r="I29" i="1" s="1"/>
  <c r="J22" i="1"/>
  <c r="J28" i="1" s="1"/>
  <c r="J29" i="1" s="1"/>
  <c r="G22" i="1"/>
  <c r="G28" i="1" s="1"/>
  <c r="G29" i="1" s="1"/>
</calcChain>
</file>

<file path=xl/sharedStrings.xml><?xml version="1.0" encoding="utf-8"?>
<sst xmlns="http://schemas.openxmlformats.org/spreadsheetml/2006/main" count="358" uniqueCount="153">
  <si>
    <t>I. OPĆI DIO</t>
  </si>
  <si>
    <t>A) SAŽETAK RAČUNA PRIHODA I RASHODA</t>
  </si>
  <si>
    <t>EUR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</si>
  <si>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</si>
  <si>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</si>
  <si>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</si>
  <si>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</si>
  <si>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</si>
  <si>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</si>
  <si>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</si>
  <si>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</si>
  <si>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</si>
  <si>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</si>
  <si>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</si>
  <si>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</si>
  <si>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</si>
  <si>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</si>
  <si>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</si>
  <si>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</si>
  <si>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</si>
  <si>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</si>
  <si>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</si>
  <si>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</si>
  <si>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</si>
  <si>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</si>
  <si>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</si>
  <si>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</si>
  <si>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</si>
  <si>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Prihodi poslovanja</t>
  </si>
  <si>
    <t>Pomoći iz inozemstva i od subjekata unutar općeg proračuna</t>
  </si>
  <si>
    <t>Prihodi od imovine</t>
  </si>
  <si>
    <t xml:space="preserve">Prihodi od upravnih i administrativnih pristojbi, pristojbi po posebnim propisima i naknada </t>
  </si>
  <si>
    <t xml:space="preserve">Prihodi od prodaje proizvoda i robe te pruženih usluga, prihodi od donacija te povrati po protestiranim jamstvima </t>
  </si>
  <si>
    <t>Prihodi iz nadležnog proračuna i od HZZO-a temeljem ugovornih obveza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</si>
  <si>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</si>
  <si>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</si>
  <si>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</si>
  <si>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</si>
  <si>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</si>
  <si>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</si>
  <si>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 xml:space="preserve">Naknade građanima i kućanstvima na temelju osiguranja i druge naknade </t>
  </si>
  <si>
    <t>Ostali rashodi</t>
  </si>
  <si>
    <t>Rashodi za nabavu nefinancijske imovine</t>
  </si>
  <si>
    <t>Rashodi za nabavu proizvedene dugotrajne imovine</t>
  </si>
  <si>
    <t>Rashodi za dodatna ulaganja na nefinancijskoj imovini</t>
  </si>
  <si>
    <t>PRIHODI POSLOVANJA PREMA IZVORIMA FINANCIRANJA</t>
  </si>
  <si>
    <t>Brojčana oznaka i naziv</t>
  </si>
  <si>
    <t>1 Opći prihodi i primici</t>
  </si>
  <si>
    <t>1.1. Prihodi od poreza</t>
  </si>
  <si>
    <t>1.2. Ostali opći prihodi</t>
  </si>
  <si>
    <t xml:space="preserve">3 Vlastiti izvori </t>
  </si>
  <si>
    <t>3.2. Vlastiti izvori</t>
  </si>
  <si>
    <t>4 Prihodi za posebne namjene</t>
  </si>
  <si>
    <t>4.7. Prihodi za posebne namjene</t>
  </si>
  <si>
    <t>5 Pomoći</t>
  </si>
  <si>
    <t>5.0. Prijenos srdstava EU-PK</t>
  </si>
  <si>
    <t>5.2. Tekuće pomoći (školstvo)</t>
  </si>
  <si>
    <t>5.6. Prijenos sredstava EU</t>
  </si>
  <si>
    <t>5.7. Tekuće pomoći PK</t>
  </si>
  <si>
    <t>6 Donacije</t>
  </si>
  <si>
    <t>6.1 Donacije</t>
  </si>
  <si>
    <t>RASHODI POSLOVANJA PREMA IZVORIMA FINANCIRANJA</t>
  </si>
  <si>
    <t>5.0. Prijenos sredstava EU - PK</t>
  </si>
  <si>
    <t>RASHODI PREMA FUNKCIJSKOJ KLASIFIKACIJI</t>
  </si>
  <si>
    <t>UKUPNI RASHODI</t>
  </si>
  <si>
    <t>09 Obrazovanje</t>
  </si>
  <si>
    <t xml:space="preserve">091 Predškolsko i osnovno obrazovanje </t>
  </si>
  <si>
    <t>B. RAČUN FINANCIRANJA PREMA EKONOMSKOJ KLASIFIKACIJI</t>
  </si>
  <si>
    <t>Naziv</t>
  </si>
  <si>
    <t>PRIMICI UKUPNO</t>
  </si>
  <si>
    <t>Primici od financijske imovine i zaduživanja</t>
  </si>
  <si>
    <t xml:space="preserve">Prihodi od prodaje dionica i udjela u glavnici 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</si>
  <si>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</si>
  <si>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</si>
  <si>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</si>
  <si>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</si>
  <si>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</si>
  <si>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83 Prihodi od prodaje dionica </t>
  </si>
  <si>
    <t>3 Rashodi poslovanja</t>
  </si>
  <si>
    <t xml:space="preserve">32 Materijalni rashodi </t>
  </si>
  <si>
    <t>II. POSEBNI DIO</t>
  </si>
  <si>
    <t>Šifra</t>
  </si>
  <si>
    <t xml:space="preserve">Naziv </t>
  </si>
  <si>
    <t xml:space="preserve">Školstvo </t>
  </si>
  <si>
    <t>Zakonske obveze u osnovnom školstvu</t>
  </si>
  <si>
    <t xml:space="preserve">Materijalni rashodi po zakonskom standardu </t>
  </si>
  <si>
    <t>Izvor 1.</t>
  </si>
  <si>
    <t>Opći prihodi i primici</t>
  </si>
  <si>
    <t>Izvor 1.1.</t>
  </si>
  <si>
    <t>Prihodi od poreza</t>
  </si>
  <si>
    <t>Naknade građanima i kućanstvima na temelju osiguranja i druge naknade</t>
  </si>
  <si>
    <t>Izvor 5.</t>
  </si>
  <si>
    <t>Pomoći</t>
  </si>
  <si>
    <t>Izvor 5.2.</t>
  </si>
  <si>
    <t>Tekuće pomoći (školstvo)</t>
  </si>
  <si>
    <t>Program 0102</t>
  </si>
  <si>
    <t xml:space="preserve">Aktivnosti i projekti u osnovnom školstvu izvan standarda </t>
  </si>
  <si>
    <t>Produženi boravak</t>
  </si>
  <si>
    <t>Izvor 1.2.</t>
  </si>
  <si>
    <t>Ostali opći prihodi</t>
  </si>
  <si>
    <t>Aktivnost A100003</t>
  </si>
  <si>
    <t xml:space="preserve">Tamburaški sastav </t>
  </si>
  <si>
    <t>Učenička društva</t>
  </si>
  <si>
    <t>Izvor 4.</t>
  </si>
  <si>
    <t>Prihodi za posebne namjene</t>
  </si>
  <si>
    <t>Izvor 4.7.</t>
  </si>
  <si>
    <t>Prihodi za posebne namjene PK</t>
  </si>
  <si>
    <t>Izvor 5.7.</t>
  </si>
  <si>
    <t>Tekuće pomoći PK</t>
  </si>
  <si>
    <t>Školska kuhinja</t>
  </si>
  <si>
    <t>Tekući projekt T100002</t>
  </si>
  <si>
    <t xml:space="preserve">Redovna djelatnost škole izvan standarda </t>
  </si>
  <si>
    <t xml:space="preserve">Prihodi od poreza </t>
  </si>
  <si>
    <t>Tekući projekt T100003</t>
  </si>
  <si>
    <t>Ostale aktivnosti i projekti (vannastavni)</t>
  </si>
  <si>
    <t>Izvor 3.2.</t>
  </si>
  <si>
    <t xml:space="preserve">Vlastiti prihodi </t>
  </si>
  <si>
    <t>Izvor 3.</t>
  </si>
  <si>
    <t>Tekuće pomoći</t>
  </si>
  <si>
    <t>Korak prema jednakosti (MZOS-EU)</t>
  </si>
  <si>
    <t xml:space="preserve">Ostali opći prihodi </t>
  </si>
  <si>
    <t>Izvor 5.6.</t>
  </si>
  <si>
    <t>Prijenos sredstva EU</t>
  </si>
  <si>
    <t xml:space="preserve">Udžbenici </t>
  </si>
  <si>
    <t>Ravnatelj</t>
  </si>
  <si>
    <t>Predsjednica Školskog odbora</t>
  </si>
  <si>
    <t xml:space="preserve">Antonio Milinković dipl. uč. </t>
  </si>
  <si>
    <t>Ivana Đapić, prof. pedagogoje</t>
  </si>
  <si>
    <t>_________________________</t>
  </si>
  <si>
    <t>______________________</t>
  </si>
  <si>
    <t>Promjena</t>
  </si>
  <si>
    <t>Glavni program G01</t>
  </si>
  <si>
    <t>Program 4004</t>
  </si>
  <si>
    <t>Aktivnost A400402</t>
  </si>
  <si>
    <t>Aktivnost A400404</t>
  </si>
  <si>
    <t>Aktivnost A400409</t>
  </si>
  <si>
    <t>Aktivnost A400410</t>
  </si>
  <si>
    <t>Redovna djelatnost - državni proračun</t>
  </si>
  <si>
    <t>Aktivnost A400406</t>
  </si>
  <si>
    <t>Tekući projekt T400403</t>
  </si>
  <si>
    <t>Tekući projekt T400404</t>
  </si>
  <si>
    <t>Tekući projekt T400406</t>
  </si>
  <si>
    <t>Tekući projekt T400405</t>
  </si>
  <si>
    <t>Izvršenje 2024.</t>
  </si>
  <si>
    <t>Plan 2024.</t>
  </si>
  <si>
    <t>Plan za 2025.</t>
  </si>
  <si>
    <t>Izmjene i dopune financijskog plana za 2025. godinu</t>
  </si>
  <si>
    <t xml:space="preserve">Materijalni rashodi </t>
  </si>
  <si>
    <t>Aktivnost A400405</t>
  </si>
  <si>
    <t xml:space="preserve"> I. IZMJENA I DOPUNA FINANCIJSKOG PLANA OŠ DR. FRANJE TUĐMANA LIČKI OSIK 
ZA 2025. GODINU</t>
  </si>
  <si>
    <t>Klasa: 400-01/25-01/7</t>
  </si>
  <si>
    <t>Urbroj: 2125-1-14-25-1</t>
  </si>
  <si>
    <t>U Ličkom Osiku   27.10.2025.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</si>
</sst>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D9D9D9"/>
      </patternFill>
    </fill>
    <fill>
      <patternFill patternType="solid">
        <fgColor rgb="FFD9D9D9"/>
        <bgColor rgb="FFBDD7EE"/>
      </patternFill>
    </fill>
    <fill>
      <patternFill patternType="solid">
        <fgColor rgb="FF9DC3E6"/>
        <bgColor rgb="FFBDD7EE"/>
      </patternFill>
    </fill>
    <fill>
      <patternFill patternType="solid">
        <fgColor rgb="FFBDD7EE"/>
        <bgColor rgb="FFD9D9D9"/>
      </patternFill>
    </fill>
    <fill>
      <patternFill patternType="solid">
        <fgColor rgb="FFFFD966"/>
        <bgColor rgb="FFFFE699"/>
      </patternFill>
    </fill>
    <fill>
      <patternFill patternType="solid">
        <fgColor rgb="FFFFE699"/>
        <bgColor rgb="FFFFD966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0"/>
        <bgColor rgb="FFFFE699"/>
      </patternFill>
    </fill>
    <fill>
      <patternFill patternType="solid">
        <fgColor theme="7" tint="0.59999389629810485"/>
        <bgColor rgb="FFFFE699"/>
      </patternFill>
    </fill>
    <fill>
      <patternFill patternType="solid">
        <fgColor theme="7" tint="0.39997558519241921"/>
        <bgColor rgb="FFD9D9D9"/>
      </patternFill>
    </fill>
    <fill>
      <patternFill patternType="solid">
        <fgColor theme="7" tint="0.39997558519241921"/>
        <bgColor rgb="FFFFE699"/>
      </patternFill>
    </fill>
    <fill>
      <patternFill patternType="solid">
        <fgColor theme="0"/>
        <bgColor rgb="FFFFFFCC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rgb="FFFFE699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4" fontId="7" fillId="3" borderId="4" xfId="0" applyNumberFormat="1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8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 applyProtection="1">
      <alignment vertical="center"/>
    </xf>
    <xf numFmtId="4" fontId="7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/>
    <xf numFmtId="3" fontId="7" fillId="0" borderId="4" xfId="0" applyNumberFormat="1" applyFont="1" applyBorder="1" applyAlignment="1" applyProtection="1">
      <alignment horizontal="right" wrapText="1"/>
    </xf>
    <xf numFmtId="4" fontId="8" fillId="4" borderId="2" xfId="0" applyNumberFormat="1" applyFont="1" applyFill="1" applyBorder="1" applyAlignment="1">
      <alignment horizontal="right"/>
    </xf>
    <xf numFmtId="3" fontId="8" fillId="4" borderId="2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 applyProtection="1">
      <alignment horizontal="right" wrapText="1"/>
    </xf>
    <xf numFmtId="4" fontId="8" fillId="3" borderId="2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3" fontId="8" fillId="3" borderId="4" xfId="0" applyNumberFormat="1" applyFont="1" applyFill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3" fontId="7" fillId="3" borderId="2" xfId="0" applyNumberFormat="1" applyFont="1" applyFill="1" applyBorder="1" applyAlignment="1">
      <alignment horizontal="right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</xf>
    <xf numFmtId="4" fontId="7" fillId="0" borderId="5" xfId="0" applyNumberFormat="1" applyFont="1" applyBorder="1" applyAlignment="1" applyProtection="1">
      <alignment horizontal="right" vertical="center" wrapText="1"/>
    </xf>
    <xf numFmtId="4" fontId="7" fillId="0" borderId="4" xfId="0" applyNumberFormat="1" applyFont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4" fontId="3" fillId="2" borderId="5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9" fillId="2" borderId="4" xfId="0" applyFont="1" applyFill="1" applyBorder="1" applyAlignment="1">
      <alignment horizontal="left" vertical="center"/>
    </xf>
    <xf numFmtId="4" fontId="7" fillId="2" borderId="5" xfId="0" applyNumberFormat="1" applyFont="1" applyFill="1" applyBorder="1" applyAlignment="1">
      <alignment horizontal="right"/>
    </xf>
    <xf numFmtId="4" fontId="7" fillId="2" borderId="4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 applyProtection="1">
      <alignment horizontal="left" vertical="center"/>
    </xf>
    <xf numFmtId="0" fontId="8" fillId="2" borderId="4" xfId="0" applyFont="1" applyFill="1" applyBorder="1" applyAlignment="1" applyProtection="1">
      <alignment vertical="center" wrapText="1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lef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 applyProtection="1">
      <alignment horizontal="right" wrapText="1"/>
    </xf>
    <xf numFmtId="2" fontId="7" fillId="0" borderId="5" xfId="0" applyNumberFormat="1" applyFont="1" applyBorder="1" applyAlignment="1" applyProtection="1">
      <alignment horizontal="right" vertical="center" wrapText="1"/>
    </xf>
    <xf numFmtId="2" fontId="7" fillId="0" borderId="4" xfId="0" applyNumberFormat="1" applyFont="1" applyBorder="1" applyAlignment="1" applyProtection="1">
      <alignment horizontal="right" vertical="center" wrapText="1"/>
    </xf>
    <xf numFmtId="2" fontId="3" fillId="2" borderId="4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 applyProtection="1">
      <alignment horizontal="right" wrapText="1"/>
    </xf>
    <xf numFmtId="0" fontId="8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left" vertical="center" wrapText="1"/>
    </xf>
    <xf numFmtId="4" fontId="7" fillId="5" borderId="5" xfId="0" applyNumberFormat="1" applyFont="1" applyFill="1" applyBorder="1" applyAlignment="1">
      <alignment horizontal="right"/>
    </xf>
    <xf numFmtId="4" fontId="7" fillId="5" borderId="4" xfId="0" applyNumberFormat="1" applyFont="1" applyFill="1" applyBorder="1" applyAlignment="1">
      <alignment horizontal="right"/>
    </xf>
    <xf numFmtId="0" fontId="7" fillId="6" borderId="4" xfId="0" applyFont="1" applyFill="1" applyBorder="1" applyAlignment="1" applyProtection="1">
      <alignment vertical="center" wrapText="1"/>
    </xf>
    <xf numFmtId="4" fontId="7" fillId="6" borderId="4" xfId="0" applyNumberFormat="1" applyFont="1" applyFill="1" applyBorder="1" applyAlignment="1">
      <alignment horizontal="right" vertical="center"/>
    </xf>
    <xf numFmtId="4" fontId="7" fillId="3" borderId="5" xfId="0" applyNumberFormat="1" applyFont="1" applyFill="1" applyBorder="1" applyAlignment="1">
      <alignment horizontal="right"/>
    </xf>
    <xf numFmtId="0" fontId="7" fillId="7" borderId="11" xfId="0" applyFont="1" applyFill="1" applyBorder="1" applyAlignment="1" applyProtection="1">
      <alignment horizontal="left" vertical="center" wrapText="1"/>
    </xf>
    <xf numFmtId="0" fontId="3" fillId="7" borderId="3" xfId="0" applyFont="1" applyFill="1" applyBorder="1" applyAlignment="1" applyProtection="1">
      <alignment horizontal="left" vertical="center" wrapText="1"/>
    </xf>
    <xf numFmtId="0" fontId="3" fillId="7" borderId="5" xfId="0" applyFont="1" applyFill="1" applyBorder="1" applyAlignment="1" applyProtection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4" fontId="7" fillId="7" borderId="5" xfId="0" applyNumberFormat="1" applyFont="1" applyFill="1" applyBorder="1" applyAlignment="1">
      <alignment horizontal="right"/>
    </xf>
    <xf numFmtId="4" fontId="7" fillId="7" borderId="4" xfId="0" applyNumberFormat="1" applyFont="1" applyFill="1" applyBorder="1" applyAlignment="1">
      <alignment horizontal="right"/>
    </xf>
    <xf numFmtId="0" fontId="7" fillId="8" borderId="11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5" xfId="0" applyFont="1" applyFill="1" applyBorder="1" applyAlignment="1" applyProtection="1">
      <alignment horizontal="left" vertical="center" wrapText="1"/>
    </xf>
    <xf numFmtId="0" fontId="7" fillId="8" borderId="4" xfId="0" applyFont="1" applyFill="1" applyBorder="1" applyAlignment="1" applyProtection="1">
      <alignment horizontal="left" vertical="center" wrapText="1"/>
    </xf>
    <xf numFmtId="4" fontId="7" fillId="8" borderId="5" xfId="0" applyNumberFormat="1" applyFont="1" applyFill="1" applyBorder="1" applyAlignment="1">
      <alignment horizontal="right"/>
    </xf>
    <xf numFmtId="4" fontId="7" fillId="8" borderId="4" xfId="0" applyNumberFormat="1" applyFont="1" applyFill="1" applyBorder="1" applyAlignment="1">
      <alignment horizontal="right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7" fillId="7" borderId="5" xfId="0" applyFont="1" applyFill="1" applyBorder="1" applyAlignment="1" applyProtection="1">
      <alignment horizontal="left" vertical="center" wrapText="1"/>
    </xf>
    <xf numFmtId="0" fontId="7" fillId="8" borderId="5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" fontId="7" fillId="3" borderId="5" xfId="0" applyNumberFormat="1" applyFont="1" applyFill="1" applyBorder="1" applyAlignment="1">
      <alignment horizontal="right" vertical="center"/>
    </xf>
    <xf numFmtId="4" fontId="7" fillId="3" borderId="4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 applyProtection="1">
      <alignment horizontal="left" vertical="center" wrapText="1"/>
    </xf>
    <xf numFmtId="4" fontId="3" fillId="7" borderId="5" xfId="0" applyNumberFormat="1" applyFont="1" applyFill="1" applyBorder="1" applyAlignment="1">
      <alignment horizontal="right"/>
    </xf>
    <xf numFmtId="0" fontId="7" fillId="7" borderId="4" xfId="0" applyFont="1" applyFill="1" applyBorder="1" applyAlignment="1" applyProtection="1">
      <alignment vertical="center" wrapText="1"/>
    </xf>
    <xf numFmtId="4" fontId="7" fillId="7" borderId="5" xfId="0" applyNumberFormat="1" applyFont="1" applyFill="1" applyBorder="1" applyAlignment="1" applyProtection="1">
      <alignment vertical="center" wrapText="1"/>
    </xf>
    <xf numFmtId="0" fontId="7" fillId="8" borderId="4" xfId="0" applyFont="1" applyFill="1" applyBorder="1" applyAlignment="1" applyProtection="1">
      <alignment vertical="center" wrapText="1"/>
    </xf>
    <xf numFmtId="4" fontId="7" fillId="8" borderId="5" xfId="0" applyNumberFormat="1" applyFont="1" applyFill="1" applyBorder="1" applyAlignment="1" applyProtection="1">
      <alignment vertical="center" wrapText="1"/>
    </xf>
    <xf numFmtId="3" fontId="7" fillId="7" borderId="4" xfId="0" applyNumberFormat="1" applyFont="1" applyFill="1" applyBorder="1" applyAlignment="1">
      <alignment horizontal="right"/>
    </xf>
    <xf numFmtId="3" fontId="7" fillId="8" borderId="4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 indent="1"/>
    </xf>
    <xf numFmtId="0" fontId="3" fillId="2" borderId="0" xfId="0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17" fillId="9" borderId="14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</xf>
    <xf numFmtId="4" fontId="17" fillId="8" borderId="4" xfId="0" applyNumberFormat="1" applyFont="1" applyFill="1" applyBorder="1" applyAlignment="1">
      <alignment horizontal="right"/>
    </xf>
    <xf numFmtId="4" fontId="17" fillId="7" borderId="4" xfId="0" applyNumberFormat="1" applyFont="1" applyFill="1" applyBorder="1" applyAlignment="1">
      <alignment horizontal="right"/>
    </xf>
    <xf numFmtId="4" fontId="17" fillId="5" borderId="4" xfId="0" applyNumberFormat="1" applyFont="1" applyFill="1" applyBorder="1" applyAlignment="1">
      <alignment horizontal="right"/>
    </xf>
    <xf numFmtId="4" fontId="17" fillId="6" borderId="4" xfId="0" applyNumberFormat="1" applyFont="1" applyFill="1" applyBorder="1" applyAlignment="1">
      <alignment horizontal="right" vertical="center"/>
    </xf>
    <xf numFmtId="4" fontId="17" fillId="3" borderId="4" xfId="0" applyNumberFormat="1" applyFont="1" applyFill="1" applyBorder="1" applyAlignment="1">
      <alignment horizontal="right"/>
    </xf>
    <xf numFmtId="4" fontId="17" fillId="2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/>
    </xf>
    <xf numFmtId="4" fontId="8" fillId="8" borderId="4" xfId="0" applyNumberFormat="1" applyFont="1" applyFill="1" applyBorder="1" applyAlignment="1">
      <alignment horizontal="right"/>
    </xf>
    <xf numFmtId="4" fontId="8" fillId="7" borderId="4" xfId="0" applyNumberFormat="1" applyFont="1" applyFill="1" applyBorder="1" applyAlignment="1">
      <alignment horizontal="right"/>
    </xf>
    <xf numFmtId="4" fontId="17" fillId="0" borderId="4" xfId="0" applyNumberFormat="1" applyFont="1" applyBorder="1" applyAlignment="1" applyProtection="1">
      <alignment horizontal="right" vertical="center" wrapText="1"/>
    </xf>
    <xf numFmtId="4" fontId="18" fillId="0" borderId="4" xfId="0" applyNumberFormat="1" applyFont="1" applyBorder="1" applyAlignment="1" applyProtection="1">
      <alignment horizontal="right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</xf>
    <xf numFmtId="4" fontId="9" fillId="2" borderId="4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8" fillId="2" borderId="11" xfId="0" applyFont="1" applyFill="1" applyBorder="1" applyAlignment="1" applyProtection="1">
      <alignment horizontal="left" vertical="center" wrapText="1"/>
    </xf>
    <xf numFmtId="4" fontId="8" fillId="6" borderId="5" xfId="0" applyNumberFormat="1" applyFont="1" applyFill="1" applyBorder="1" applyAlignment="1" applyProtection="1">
      <alignment vertical="center" wrapText="1"/>
    </xf>
    <xf numFmtId="4" fontId="7" fillId="10" borderId="5" xfId="0" applyNumberFormat="1" applyFont="1" applyFill="1" applyBorder="1" applyAlignment="1">
      <alignment horizontal="right" vertical="center"/>
    </xf>
    <xf numFmtId="4" fontId="7" fillId="10" borderId="4" xfId="0" applyNumberFormat="1" applyFont="1" applyFill="1" applyBorder="1" applyAlignment="1">
      <alignment horizontal="right" vertical="center"/>
    </xf>
    <xf numFmtId="4" fontId="17" fillId="10" borderId="4" xfId="0" applyNumberFormat="1" applyFont="1" applyFill="1" applyBorder="1" applyAlignment="1">
      <alignment horizontal="right" vertical="center"/>
    </xf>
    <xf numFmtId="0" fontId="0" fillId="0" borderId="15" xfId="0" applyBorder="1"/>
    <xf numFmtId="0" fontId="7" fillId="13" borderId="2" xfId="0" applyFont="1" applyFill="1" applyBorder="1" applyAlignment="1" applyProtection="1">
      <alignment vertical="center" wrapText="1"/>
    </xf>
    <xf numFmtId="4" fontId="8" fillId="13" borderId="4" xfId="0" applyNumberFormat="1" applyFont="1" applyFill="1" applyBorder="1" applyAlignment="1" applyProtection="1">
      <alignment vertical="center" wrapText="1"/>
    </xf>
    <xf numFmtId="4" fontId="7" fillId="13" borderId="4" xfId="0" applyNumberFormat="1" applyFont="1" applyFill="1" applyBorder="1" applyAlignment="1">
      <alignment horizontal="right" vertical="center"/>
    </xf>
    <xf numFmtId="4" fontId="17" fillId="13" borderId="4" xfId="0" applyNumberFormat="1" applyFont="1" applyFill="1" applyBorder="1" applyAlignment="1">
      <alignment horizontal="right" vertical="center"/>
    </xf>
    <xf numFmtId="0" fontId="7" fillId="15" borderId="5" xfId="0" applyFont="1" applyFill="1" applyBorder="1" applyAlignment="1" applyProtection="1">
      <alignment horizontal="left" vertical="center" wrapText="1"/>
    </xf>
    <xf numFmtId="4" fontId="7" fillId="15" borderId="5" xfId="0" applyNumberFormat="1" applyFont="1" applyFill="1" applyBorder="1" applyAlignment="1">
      <alignment horizontal="right"/>
    </xf>
    <xf numFmtId="4" fontId="7" fillId="15" borderId="4" xfId="0" applyNumberFormat="1" applyFont="1" applyFill="1" applyBorder="1" applyAlignment="1">
      <alignment horizontal="right"/>
    </xf>
    <xf numFmtId="4" fontId="17" fillId="15" borderId="4" xfId="0" applyNumberFormat="1" applyFont="1" applyFill="1" applyBorder="1" applyAlignment="1">
      <alignment horizontal="right"/>
    </xf>
    <xf numFmtId="0" fontId="3" fillId="15" borderId="5" xfId="0" applyFont="1" applyFill="1" applyBorder="1" applyAlignment="1" applyProtection="1">
      <alignment horizontal="left" vertical="center" wrapText="1"/>
    </xf>
    <xf numFmtId="4" fontId="3" fillId="15" borderId="5" xfId="0" applyNumberFormat="1" applyFont="1" applyFill="1" applyBorder="1" applyAlignment="1">
      <alignment horizontal="right"/>
    </xf>
    <xf numFmtId="4" fontId="3" fillId="15" borderId="4" xfId="0" applyNumberFormat="1" applyFont="1" applyFill="1" applyBorder="1" applyAlignment="1">
      <alignment horizontal="right"/>
    </xf>
    <xf numFmtId="4" fontId="8" fillId="15" borderId="4" xfId="0" applyNumberFormat="1" applyFont="1" applyFill="1" applyBorder="1" applyAlignment="1">
      <alignment horizontal="right"/>
    </xf>
    <xf numFmtId="0" fontId="3" fillId="15" borderId="11" xfId="0" applyFont="1" applyFill="1" applyBorder="1" applyAlignment="1" applyProtection="1">
      <alignment horizontal="left" vertical="center" wrapText="1"/>
    </xf>
    <xf numFmtId="2" fontId="3" fillId="15" borderId="3" xfId="0" applyNumberFormat="1" applyFont="1" applyFill="1" applyBorder="1" applyAlignment="1" applyProtection="1">
      <alignment horizontal="left" vertical="center" wrapText="1"/>
    </xf>
    <xf numFmtId="4" fontId="18" fillId="15" borderId="4" xfId="0" applyNumberFormat="1" applyFont="1" applyFill="1" applyBorder="1" applyAlignment="1">
      <alignment horizontal="right"/>
    </xf>
    <xf numFmtId="0" fontId="3" fillId="15" borderId="3" xfId="0" applyFont="1" applyFill="1" applyBorder="1" applyAlignment="1" applyProtection="1">
      <alignment horizontal="left" vertical="center" wrapText="1"/>
    </xf>
    <xf numFmtId="0" fontId="7" fillId="15" borderId="11" xfId="0" applyFont="1" applyFill="1" applyBorder="1" applyAlignment="1" applyProtection="1">
      <alignment horizontal="left" vertical="center" wrapText="1"/>
    </xf>
    <xf numFmtId="0" fontId="7" fillId="15" borderId="3" xfId="0" applyFont="1" applyFill="1" applyBorder="1" applyAlignment="1" applyProtection="1">
      <alignment horizontal="left" vertical="center" wrapText="1"/>
    </xf>
    <xf numFmtId="0" fontId="8" fillId="9" borderId="14" xfId="0" applyFont="1" applyFill="1" applyBorder="1" applyAlignment="1" applyProtection="1">
      <alignment horizontal="center" vertical="center" wrapText="1"/>
    </xf>
    <xf numFmtId="4" fontId="8" fillId="5" borderId="10" xfId="0" applyNumberFormat="1" applyFont="1" applyFill="1" applyBorder="1" applyAlignment="1">
      <alignment horizontal="right"/>
    </xf>
    <xf numFmtId="4" fontId="8" fillId="6" borderId="10" xfId="0" applyNumberFormat="1" applyFont="1" applyFill="1" applyBorder="1" applyAlignment="1">
      <alignment horizontal="right" vertical="center"/>
    </xf>
    <xf numFmtId="4" fontId="8" fillId="12" borderId="4" xfId="0" applyNumberFormat="1" applyFont="1" applyFill="1" applyBorder="1" applyAlignment="1">
      <alignment horizontal="right"/>
    </xf>
    <xf numFmtId="4" fontId="8" fillId="11" borderId="4" xfId="0" applyNumberFormat="1" applyFont="1" applyFill="1" applyBorder="1" applyAlignment="1">
      <alignment horizontal="right"/>
    </xf>
    <xf numFmtId="4" fontId="8" fillId="14" borderId="4" xfId="0" applyNumberFormat="1" applyFont="1" applyFill="1" applyBorder="1" applyAlignment="1">
      <alignment horizontal="right"/>
    </xf>
    <xf numFmtId="4" fontId="3" fillId="16" borderId="5" xfId="0" applyNumberFormat="1" applyFont="1" applyFill="1" applyBorder="1" applyAlignment="1">
      <alignment horizontal="right"/>
    </xf>
    <xf numFmtId="4" fontId="3" fillId="16" borderId="4" xfId="0" applyNumberFormat="1" applyFont="1" applyFill="1" applyBorder="1" applyAlignment="1">
      <alignment horizontal="right"/>
    </xf>
    <xf numFmtId="4" fontId="18" fillId="16" borderId="4" xfId="0" applyNumberFormat="1" applyFont="1" applyFill="1" applyBorder="1" applyAlignment="1">
      <alignment horizontal="right"/>
    </xf>
    <xf numFmtId="4" fontId="3" fillId="17" borderId="5" xfId="0" applyNumberFormat="1" applyFont="1" applyFill="1" applyBorder="1" applyAlignment="1">
      <alignment horizontal="right"/>
    </xf>
    <xf numFmtId="4" fontId="3" fillId="17" borderId="4" xfId="0" applyNumberFormat="1" applyFont="1" applyFill="1" applyBorder="1" applyAlignment="1">
      <alignment horizontal="right"/>
    </xf>
    <xf numFmtId="4" fontId="8" fillId="14" borderId="4" xfId="0" applyNumberFormat="1" applyFont="1" applyFill="1" applyBorder="1" applyAlignment="1">
      <alignment horizontal="right" vertical="center"/>
    </xf>
    <xf numFmtId="4" fontId="8" fillId="12" borderId="4" xfId="0" applyNumberFormat="1" applyFont="1" applyFill="1" applyBorder="1" applyAlignment="1">
      <alignment horizontal="right" vertical="center"/>
    </xf>
    <xf numFmtId="4" fontId="17" fillId="17" borderId="4" xfId="0" applyNumberFormat="1" applyFont="1" applyFill="1" applyBorder="1" applyAlignment="1">
      <alignment horizontal="right"/>
    </xf>
    <xf numFmtId="0" fontId="7" fillId="18" borderId="4" xfId="0" applyFont="1" applyFill="1" applyBorder="1" applyAlignment="1" applyProtection="1">
      <alignment horizontal="left" vertical="center" wrapText="1"/>
    </xf>
    <xf numFmtId="4" fontId="19" fillId="18" borderId="5" xfId="0" applyNumberFormat="1" applyFont="1" applyFill="1" applyBorder="1" applyAlignment="1">
      <alignment horizontal="right"/>
    </xf>
    <xf numFmtId="4" fontId="7" fillId="18" borderId="4" xfId="0" applyNumberFormat="1" applyFont="1" applyFill="1" applyBorder="1" applyAlignment="1">
      <alignment horizontal="right"/>
    </xf>
    <xf numFmtId="4" fontId="17" fillId="18" borderId="4" xfId="0" applyNumberFormat="1" applyFont="1" applyFill="1" applyBorder="1" applyAlignment="1">
      <alignment horizontal="right"/>
    </xf>
    <xf numFmtId="4" fontId="8" fillId="18" borderId="4" xfId="0" applyNumberFormat="1" applyFont="1" applyFill="1" applyBorder="1" applyAlignment="1">
      <alignment horizontal="right"/>
    </xf>
    <xf numFmtId="0" fontId="7" fillId="18" borderId="5" xfId="0" applyFont="1" applyFill="1" applyBorder="1" applyAlignment="1" applyProtection="1">
      <alignment horizontal="left" vertical="center" wrapText="1"/>
    </xf>
    <xf numFmtId="4" fontId="7" fillId="18" borderId="5" xfId="0" applyNumberFormat="1" applyFont="1" applyFill="1" applyBorder="1" applyAlignment="1">
      <alignment horizontal="right"/>
    </xf>
    <xf numFmtId="4" fontId="8" fillId="19" borderId="4" xfId="0" applyNumberFormat="1" applyFont="1" applyFill="1" applyBorder="1" applyAlignment="1">
      <alignment horizontal="right"/>
    </xf>
    <xf numFmtId="0" fontId="7" fillId="18" borderId="2" xfId="0" applyFont="1" applyFill="1" applyBorder="1" applyAlignment="1" applyProtection="1">
      <alignment vertical="center" wrapText="1"/>
    </xf>
    <xf numFmtId="4" fontId="7" fillId="18" borderId="4" xfId="0" applyNumberFormat="1" applyFont="1" applyFill="1" applyBorder="1" applyAlignment="1" applyProtection="1">
      <alignment vertical="center" wrapText="1"/>
    </xf>
    <xf numFmtId="4" fontId="7" fillId="18" borderId="4" xfId="0" applyNumberFormat="1" applyFont="1" applyFill="1" applyBorder="1" applyAlignment="1">
      <alignment horizontal="right" vertical="center"/>
    </xf>
    <xf numFmtId="4" fontId="17" fillId="18" borderId="4" xfId="0" applyNumberFormat="1" applyFont="1" applyFill="1" applyBorder="1" applyAlignment="1">
      <alignment horizontal="right" vertical="center"/>
    </xf>
    <xf numFmtId="4" fontId="7" fillId="20" borderId="5" xfId="0" applyNumberFormat="1" applyFont="1" applyFill="1" applyBorder="1" applyAlignment="1">
      <alignment horizontal="right"/>
    </xf>
    <xf numFmtId="4" fontId="7" fillId="20" borderId="4" xfId="0" applyNumberFormat="1" applyFont="1" applyFill="1" applyBorder="1" applyAlignment="1">
      <alignment horizontal="right"/>
    </xf>
    <xf numFmtId="4" fontId="17" fillId="20" borderId="4" xfId="0" applyNumberFormat="1" applyFont="1" applyFill="1" applyBorder="1" applyAlignment="1">
      <alignment horizontal="right"/>
    </xf>
    <xf numFmtId="4" fontId="7" fillId="18" borderId="5" xfId="0" applyNumberFormat="1" applyFont="1" applyFill="1" applyBorder="1" applyAlignment="1">
      <alignment horizontal="right" vertical="center"/>
    </xf>
    <xf numFmtId="4" fontId="8" fillId="18" borderId="4" xfId="0" applyNumberFormat="1" applyFont="1" applyFill="1" applyBorder="1" applyAlignment="1">
      <alignment horizontal="right" vertical="center"/>
    </xf>
    <xf numFmtId="0" fontId="7" fillId="21" borderId="4" xfId="0" applyFont="1" applyFill="1" applyBorder="1" applyAlignment="1" applyProtection="1">
      <alignment horizontal="center" vertical="center" wrapText="1"/>
    </xf>
    <xf numFmtId="0" fontId="7" fillId="21" borderId="5" xfId="0" applyFont="1" applyFill="1" applyBorder="1" applyAlignment="1" applyProtection="1">
      <alignment horizontal="center" vertical="center" wrapText="1"/>
    </xf>
    <xf numFmtId="0" fontId="7" fillId="21" borderId="5" xfId="0" applyFont="1" applyFill="1" applyBorder="1" applyAlignment="1" applyProtection="1">
      <alignment horizontal="left" vertical="center" wrapText="1"/>
    </xf>
    <xf numFmtId="4" fontId="7" fillId="21" borderId="5" xfId="0" applyNumberFormat="1" applyFont="1" applyFill="1" applyBorder="1" applyAlignment="1" applyProtection="1">
      <alignment horizontal="right" vertical="center" wrapText="1"/>
    </xf>
    <xf numFmtId="4" fontId="7" fillId="21" borderId="4" xfId="0" applyNumberFormat="1" applyFont="1" applyFill="1" applyBorder="1" applyAlignment="1" applyProtection="1">
      <alignment horizontal="right" vertical="center" wrapText="1"/>
    </xf>
    <xf numFmtId="4" fontId="17" fillId="21" borderId="4" xfId="0" applyNumberFormat="1" applyFont="1" applyFill="1" applyBorder="1" applyAlignment="1" applyProtection="1">
      <alignment horizontal="right" vertical="center" wrapText="1"/>
    </xf>
    <xf numFmtId="0" fontId="8" fillId="20" borderId="4" xfId="0" applyFont="1" applyFill="1" applyBorder="1" applyAlignment="1" applyProtection="1">
      <alignment horizontal="left" vertical="center" wrapText="1"/>
    </xf>
    <xf numFmtId="4" fontId="3" fillId="20" borderId="5" xfId="0" applyNumberFormat="1" applyFont="1" applyFill="1" applyBorder="1" applyAlignment="1">
      <alignment horizontal="right"/>
    </xf>
    <xf numFmtId="4" fontId="3" fillId="20" borderId="4" xfId="0" applyNumberFormat="1" applyFont="1" applyFill="1" applyBorder="1" applyAlignment="1">
      <alignment horizontal="right"/>
    </xf>
    <xf numFmtId="4" fontId="18" fillId="20" borderId="4" xfId="0" applyNumberFormat="1" applyFont="1" applyFill="1" applyBorder="1" applyAlignment="1">
      <alignment horizontal="right"/>
    </xf>
    <xf numFmtId="0" fontId="8" fillId="20" borderId="4" xfId="0" applyFont="1" applyFill="1" applyBorder="1" applyAlignment="1" applyProtection="1">
      <alignment vertical="center" wrapText="1"/>
    </xf>
    <xf numFmtId="0" fontId="8" fillId="20" borderId="4" xfId="0" applyFont="1" applyFill="1" applyBorder="1" applyAlignment="1">
      <alignment horizontal="left" vertical="center"/>
    </xf>
    <xf numFmtId="0" fontId="7" fillId="21" borderId="4" xfId="0" applyFont="1" applyFill="1" applyBorder="1" applyAlignment="1" applyProtection="1">
      <alignment horizontal="left" vertical="center" wrapText="1"/>
    </xf>
    <xf numFmtId="0" fontId="17" fillId="9" borderId="8" xfId="0" applyFont="1" applyFill="1" applyBorder="1" applyAlignment="1" applyProtection="1">
      <alignment horizontal="center" vertical="center" wrapText="1"/>
    </xf>
    <xf numFmtId="0" fontId="8" fillId="9" borderId="8" xfId="0" applyFont="1" applyFill="1" applyBorder="1" applyAlignment="1" applyProtection="1">
      <alignment horizontal="center" vertical="center" wrapText="1"/>
    </xf>
    <xf numFmtId="0" fontId="8" fillId="20" borderId="4" xfId="0" applyFont="1" applyFill="1" applyBorder="1" applyAlignment="1" applyProtection="1">
      <alignment horizontal="left" vertical="center"/>
    </xf>
    <xf numFmtId="4" fontId="8" fillId="21" borderId="4" xfId="0" applyNumberFormat="1" applyFont="1" applyFill="1" applyBorder="1" applyAlignment="1" applyProtection="1">
      <alignment horizontal="right" vertical="center" wrapText="1"/>
    </xf>
    <xf numFmtId="4" fontId="8" fillId="22" borderId="4" xfId="0" applyNumberFormat="1" applyFont="1" applyFill="1" applyBorder="1" applyAlignment="1" applyProtection="1">
      <alignment horizontal="right" vertical="center" wrapText="1"/>
    </xf>
    <xf numFmtId="4" fontId="8" fillId="0" borderId="4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left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 applyProtection="1">
      <alignment horizontal="left"/>
    </xf>
    <xf numFmtId="0" fontId="7" fillId="4" borderId="17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wrapText="1"/>
    </xf>
    <xf numFmtId="0" fontId="2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/>
    <xf numFmtId="0" fontId="3" fillId="0" borderId="5" xfId="0" applyFont="1" applyBorder="1" applyAlignment="1" applyProtection="1"/>
    <xf numFmtId="0" fontId="1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8" fillId="0" borderId="16" xfId="0" applyFont="1" applyBorder="1" applyAlignment="1">
      <alignment horizontal="left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/>
    <xf numFmtId="0" fontId="9" fillId="0" borderId="5" xfId="0" applyFont="1" applyBorder="1" applyAlignment="1" applyProtection="1"/>
    <xf numFmtId="0" fontId="8" fillId="4" borderId="4" xfId="0" applyFont="1" applyFill="1" applyBorder="1" applyAlignment="1" applyProtection="1">
      <alignment horizontal="left" vertical="center" wrapText="1"/>
    </xf>
    <xf numFmtId="0" fontId="8" fillId="3" borderId="2" xfId="0" applyFont="1" applyFill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wrapText="1"/>
    </xf>
    <xf numFmtId="0" fontId="8" fillId="3" borderId="4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7" fillId="15" borderId="9" xfId="0" applyFont="1" applyFill="1" applyBorder="1" applyAlignment="1" applyProtection="1">
      <alignment horizontal="left" vertical="center" wrapText="1"/>
    </xf>
    <xf numFmtId="0" fontId="3" fillId="15" borderId="9" xfId="0" applyFont="1" applyFill="1" applyBorder="1" applyAlignment="1" applyProtection="1">
      <alignment horizontal="left" vertical="center" wrapText="1"/>
    </xf>
    <xf numFmtId="0" fontId="7" fillId="18" borderId="9" xfId="0" applyFont="1" applyFill="1" applyBorder="1" applyAlignment="1" applyProtection="1">
      <alignment horizontal="left" vertical="center" wrapText="1"/>
    </xf>
    <xf numFmtId="0" fontId="7" fillId="7" borderId="9" xfId="0" applyFont="1" applyFill="1" applyBorder="1" applyAlignment="1" applyProtection="1">
      <alignment horizontal="left" vertical="center" wrapText="1"/>
    </xf>
    <xf numFmtId="0" fontId="7" fillId="8" borderId="9" xfId="0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7" fillId="13" borderId="9" xfId="0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left" vertical="center" wrapText="1"/>
    </xf>
    <xf numFmtId="0" fontId="7" fillId="6" borderId="9" xfId="0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DC3E6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85" zoomScaleNormal="85" workbookViewId="0">
      <selection activeCell="S6" sqref="S6"/>
    </sheetView>
  </sheetViews>
  <sheetFormatPr defaultRowHeight="15" x14ac:dyDescent="0.25"/>
  <cols>
    <col min="1" max="4" width="8.5703125" customWidth="1"/>
    <col min="5" max="10" width="25.28515625" customWidth="1"/>
    <col min="11" max="1025" width="8.5703125" customWidth="1"/>
  </cols>
  <sheetData>
    <row r="1" spans="1:10" ht="42" customHeight="1" x14ac:dyDescent="0.25">
      <c r="A1" s="226" t="s">
        <v>149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0" ht="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25">
      <c r="A3" s="226" t="s">
        <v>0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8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ht="15.75" customHeight="1" x14ac:dyDescent="0.25">
      <c r="A5" s="226" t="s">
        <v>1</v>
      </c>
      <c r="B5" s="226"/>
      <c r="C5" s="226"/>
      <c r="D5" s="226"/>
      <c r="E5" s="226"/>
      <c r="F5" s="226"/>
      <c r="G5" s="226"/>
      <c r="H5" s="226"/>
      <c r="I5" s="226"/>
      <c r="J5" s="226"/>
    </row>
    <row r="6" spans="1:10" ht="18" x14ac:dyDescent="0.25">
      <c r="A6" s="203"/>
      <c r="B6" s="204"/>
      <c r="C6" s="204"/>
      <c r="D6" s="204"/>
      <c r="E6" s="205"/>
      <c r="F6" s="206"/>
      <c r="G6" s="206"/>
      <c r="H6" s="206"/>
      <c r="I6" s="206"/>
      <c r="J6" s="207" t="s">
        <v>2</v>
      </c>
    </row>
    <row r="7" spans="1:10" ht="38.25" x14ac:dyDescent="0.25">
      <c r="A7" s="197"/>
      <c r="B7" s="193"/>
      <c r="C7" s="193"/>
      <c r="D7" s="194"/>
      <c r="E7" s="195"/>
      <c r="F7" s="196" t="s">
        <v>143</v>
      </c>
      <c r="G7" s="196" t="s">
        <v>144</v>
      </c>
      <c r="H7" s="196" t="s">
        <v>145</v>
      </c>
      <c r="I7" s="102" t="s">
        <v>130</v>
      </c>
      <c r="J7" s="143" t="s">
        <v>146</v>
      </c>
    </row>
    <row r="8" spans="1:10" ht="15" customHeight="1" x14ac:dyDescent="0.25">
      <c r="A8" s="221" t="s">
        <v>3</v>
      </c>
      <c r="B8" s="221"/>
      <c r="C8" s="221"/>
      <c r="D8" s="221"/>
      <c r="E8" s="221"/>
      <c r="F8" s="3">
        <v>1219934.3400000001</v>
      </c>
      <c r="G8" s="3">
        <v>1201252</v>
      </c>
      <c r="H8" s="3">
        <v>1306508</v>
      </c>
      <c r="I8" s="3">
        <v>121791</v>
      </c>
      <c r="J8" s="3">
        <f>SUM(H8+I8)</f>
        <v>1428299</v>
      </c>
    </row>
    <row r="9" spans="1:10" ht="15" customHeight="1" x14ac:dyDescent="0.25">
      <c r="A9" s="227" t="s">
        <v>4</v>
      </c>
      <c r="B9" s="227"/>
      <c r="C9" s="227"/>
      <c r="D9" s="227"/>
      <c r="E9" s="227"/>
      <c r="F9" s="5">
        <v>1219934.3400000001</v>
      </c>
      <c r="G9" s="9">
        <v>1201252</v>
      </c>
      <c r="H9" s="5">
        <v>1306508</v>
      </c>
      <c r="I9" s="5">
        <v>121791</v>
      </c>
      <c r="J9" s="3">
        <f>SUM(H9+I9)</f>
        <v>1428299</v>
      </c>
    </row>
    <row r="10" spans="1:10" x14ac:dyDescent="0.25">
      <c r="A10" s="225" t="s">
        <v>5</v>
      </c>
      <c r="B10" s="225"/>
      <c r="C10" s="225"/>
      <c r="D10" s="225"/>
      <c r="E10" s="225"/>
      <c r="F10" s="5">
        <v>0</v>
      </c>
      <c r="G10" s="6"/>
      <c r="H10" s="5"/>
      <c r="I10" s="5"/>
      <c r="J10" s="5"/>
    </row>
    <row r="11" spans="1:10" x14ac:dyDescent="0.25">
      <c r="A11" s="7" t="s">
        <v>6</v>
      </c>
      <c r="B11" s="8"/>
      <c r="C11" s="8"/>
      <c r="D11" s="8"/>
      <c r="E11" s="8"/>
      <c r="F11" s="3">
        <v>1207212.22</v>
      </c>
      <c r="G11" s="3">
        <v>1201252</v>
      </c>
      <c r="H11" s="3">
        <v>1306508</v>
      </c>
      <c r="I11" s="3">
        <v>121791</v>
      </c>
      <c r="J11" s="3">
        <f>SUM(H11+I11)</f>
        <v>1428299</v>
      </c>
    </row>
    <row r="12" spans="1:10" ht="15" customHeight="1" x14ac:dyDescent="0.25">
      <c r="A12" s="227" t="s">
        <v>7</v>
      </c>
      <c r="B12" s="227"/>
      <c r="C12" s="227"/>
      <c r="D12" s="227"/>
      <c r="E12" s="227"/>
      <c r="F12" s="5">
        <v>1206848.2</v>
      </c>
      <c r="G12" s="9">
        <v>1201252</v>
      </c>
      <c r="H12" s="5">
        <v>1295008</v>
      </c>
      <c r="I12" s="5">
        <v>111141</v>
      </c>
      <c r="J12" s="3">
        <f t="shared" ref="J12:J14" si="0">SUM(H12+I12)</f>
        <v>1406149</v>
      </c>
    </row>
    <row r="13" spans="1:10" x14ac:dyDescent="0.25">
      <c r="A13" s="225" t="s">
        <v>8</v>
      </c>
      <c r="B13" s="225"/>
      <c r="C13" s="225"/>
      <c r="D13" s="225"/>
      <c r="E13" s="225"/>
      <c r="F13" s="9">
        <v>364.02</v>
      </c>
      <c r="G13" s="9">
        <v>3949</v>
      </c>
      <c r="H13" s="9">
        <v>11500</v>
      </c>
      <c r="I13" s="9">
        <v>10650</v>
      </c>
      <c r="J13" s="3">
        <f t="shared" si="0"/>
        <v>22150</v>
      </c>
    </row>
    <row r="14" spans="1:10" ht="15" customHeight="1" x14ac:dyDescent="0.25">
      <c r="A14" s="221" t="s">
        <v>9</v>
      </c>
      <c r="B14" s="221"/>
      <c r="C14" s="221"/>
      <c r="D14" s="221"/>
      <c r="E14" s="221"/>
      <c r="F14" s="3">
        <f>F8-F11</f>
        <v>12722.120000000112</v>
      </c>
      <c r="G14" s="4">
        <f>G8-G11</f>
        <v>0</v>
      </c>
      <c r="H14" s="3">
        <f>H8-H11</f>
        <v>0</v>
      </c>
      <c r="I14" s="3">
        <f>I8-I11</f>
        <v>0</v>
      </c>
      <c r="J14" s="3">
        <f t="shared" si="0"/>
        <v>0</v>
      </c>
    </row>
    <row r="15" spans="1:10" ht="18" x14ac:dyDescent="0.25">
      <c r="A15" s="1"/>
      <c r="B15" s="11"/>
      <c r="C15" s="11"/>
      <c r="D15" s="11"/>
      <c r="E15" s="11"/>
      <c r="F15" s="11"/>
      <c r="G15" s="11"/>
      <c r="H15" s="12"/>
      <c r="I15" s="12"/>
      <c r="J15" s="12"/>
    </row>
    <row r="16" spans="1:10" ht="15.75" customHeight="1" x14ac:dyDescent="0.25">
      <c r="A16" s="226" t="s">
        <v>10</v>
      </c>
      <c r="B16" s="226"/>
      <c r="C16" s="226"/>
      <c r="D16" s="226"/>
      <c r="E16" s="226"/>
      <c r="F16" s="226"/>
      <c r="G16" s="226"/>
      <c r="H16" s="226"/>
      <c r="I16" s="226"/>
      <c r="J16" s="226"/>
    </row>
    <row r="17" spans="1:10" ht="24.75" customHeight="1" x14ac:dyDescent="0.25">
      <c r="A17" s="208"/>
      <c r="B17" s="209"/>
      <c r="C17" s="209"/>
      <c r="D17" s="209"/>
      <c r="E17" s="209"/>
      <c r="F17" s="209"/>
      <c r="G17" s="209"/>
      <c r="H17" s="210"/>
      <c r="I17" s="210"/>
      <c r="J17" s="211"/>
    </row>
    <row r="18" spans="1:10" ht="38.25" x14ac:dyDescent="0.25">
      <c r="A18" s="197"/>
      <c r="B18" s="193"/>
      <c r="C18" s="193"/>
      <c r="D18" s="194"/>
      <c r="E18" s="195"/>
      <c r="F18" s="196" t="s">
        <v>143</v>
      </c>
      <c r="G18" s="196" t="s">
        <v>144</v>
      </c>
      <c r="H18" s="196" t="s">
        <v>145</v>
      </c>
      <c r="I18" s="102" t="s">
        <v>130</v>
      </c>
      <c r="J18" s="143" t="s">
        <v>146</v>
      </c>
    </row>
    <row r="19" spans="1:10" x14ac:dyDescent="0.25">
      <c r="A19" s="225" t="s">
        <v>11</v>
      </c>
      <c r="B19" s="225"/>
      <c r="C19" s="225"/>
      <c r="D19" s="225"/>
      <c r="E19" s="225"/>
      <c r="F19" s="10">
        <v>660.8</v>
      </c>
      <c r="G19" s="10"/>
      <c r="H19" s="10"/>
      <c r="I19" s="10"/>
      <c r="J19" s="13"/>
    </row>
    <row r="20" spans="1:10" x14ac:dyDescent="0.25">
      <c r="A20" s="225" t="s">
        <v>12</v>
      </c>
      <c r="B20" s="225"/>
      <c r="C20" s="225"/>
      <c r="D20" s="225"/>
      <c r="E20" s="225"/>
      <c r="F20" s="10">
        <v>0</v>
      </c>
      <c r="G20" s="10"/>
      <c r="H20" s="10"/>
      <c r="I20" s="10"/>
      <c r="J20" s="13"/>
    </row>
    <row r="21" spans="1:10" ht="15" customHeight="1" x14ac:dyDescent="0.25">
      <c r="A21" s="221" t="s">
        <v>13</v>
      </c>
      <c r="B21" s="221"/>
      <c r="C21" s="221"/>
      <c r="D21" s="221"/>
      <c r="E21" s="221"/>
      <c r="F21" s="4">
        <f>F19-F20</f>
        <v>660.8</v>
      </c>
      <c r="G21" s="4">
        <f>G19-G20</f>
        <v>0</v>
      </c>
      <c r="H21" s="4">
        <f>H19-H20</f>
        <v>0</v>
      </c>
      <c r="I21" s="4">
        <f>I19-I20</f>
        <v>0</v>
      </c>
      <c r="J21" s="4">
        <f>J19-J20</f>
        <v>0</v>
      </c>
    </row>
    <row r="22" spans="1:10" ht="15" customHeight="1" x14ac:dyDescent="0.25">
      <c r="A22" s="221" t="s">
        <v>14</v>
      </c>
      <c r="B22" s="221"/>
      <c r="C22" s="221"/>
      <c r="D22" s="221"/>
      <c r="E22" s="221"/>
      <c r="F22" s="4">
        <f>F14+F21</f>
        <v>13382.920000000111</v>
      </c>
      <c r="G22" s="4">
        <f>G14+G21</f>
        <v>0</v>
      </c>
      <c r="H22" s="4">
        <f>H14+H21</f>
        <v>0</v>
      </c>
      <c r="I22" s="4">
        <f>I14+I21</f>
        <v>0</v>
      </c>
      <c r="J22" s="4">
        <f>J14+J21</f>
        <v>0</v>
      </c>
    </row>
    <row r="23" spans="1:10" ht="18" x14ac:dyDescent="0.25">
      <c r="A23" s="1"/>
      <c r="B23" s="11"/>
      <c r="C23" s="11"/>
      <c r="D23" s="11"/>
      <c r="E23" s="11"/>
      <c r="F23" s="11"/>
      <c r="G23" s="11"/>
      <c r="H23" s="12"/>
      <c r="I23" s="12"/>
      <c r="J23" s="12"/>
    </row>
    <row r="24" spans="1:10" ht="15.75" customHeight="1" x14ac:dyDescent="0.25">
      <c r="A24" s="226" t="s">
        <v>15</v>
      </c>
      <c r="B24" s="226"/>
      <c r="C24" s="226"/>
      <c r="D24" s="226"/>
      <c r="E24" s="226"/>
      <c r="F24" s="226"/>
      <c r="G24" s="226"/>
      <c r="H24" s="226"/>
      <c r="I24" s="226"/>
      <c r="J24" s="226"/>
    </row>
    <row r="25" spans="1:10" ht="15.75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4"/>
    </row>
    <row r="26" spans="1:10" ht="38.25" x14ac:dyDescent="0.25">
      <c r="A26" s="197"/>
      <c r="B26" s="193"/>
      <c r="C26" s="193"/>
      <c r="D26" s="194"/>
      <c r="E26" s="198"/>
      <c r="F26" s="199" t="s">
        <v>143</v>
      </c>
      <c r="G26" s="196" t="s">
        <v>144</v>
      </c>
      <c r="H26" s="196" t="s">
        <v>145</v>
      </c>
      <c r="I26" s="102" t="s">
        <v>130</v>
      </c>
      <c r="J26" s="143" t="s">
        <v>146</v>
      </c>
    </row>
    <row r="27" spans="1:10" ht="15" customHeight="1" x14ac:dyDescent="0.25">
      <c r="A27" s="220" t="s">
        <v>16</v>
      </c>
      <c r="B27" s="220"/>
      <c r="C27" s="220"/>
      <c r="D27" s="220"/>
      <c r="E27" s="220"/>
      <c r="F27" s="14"/>
      <c r="G27" s="15">
        <v>0</v>
      </c>
      <c r="H27" s="15">
        <v>0</v>
      </c>
      <c r="I27" s="15">
        <v>0</v>
      </c>
      <c r="J27" s="16">
        <v>0</v>
      </c>
    </row>
    <row r="28" spans="1:10" ht="15" customHeight="1" x14ac:dyDescent="0.25">
      <c r="A28" s="221" t="s">
        <v>17</v>
      </c>
      <c r="B28" s="221"/>
      <c r="C28" s="221"/>
      <c r="D28" s="221"/>
      <c r="E28" s="221"/>
      <c r="F28" s="17"/>
      <c r="G28" s="18">
        <f>G22+G27</f>
        <v>0</v>
      </c>
      <c r="H28" s="18">
        <f>H22+H27</f>
        <v>0</v>
      </c>
      <c r="I28" s="18">
        <f>I22+I27</f>
        <v>0</v>
      </c>
      <c r="J28" s="19">
        <f>J22+J27</f>
        <v>0</v>
      </c>
    </row>
    <row r="29" spans="1:10" ht="45" customHeight="1" x14ac:dyDescent="0.25">
      <c r="A29" s="223" t="s">
        <v>18</v>
      </c>
      <c r="B29" s="223"/>
      <c r="C29" s="223"/>
      <c r="D29" s="223"/>
      <c r="E29" s="223"/>
      <c r="F29" s="17"/>
      <c r="G29" s="18">
        <f>G14+G21+G27-G28</f>
        <v>0</v>
      </c>
      <c r="H29" s="18">
        <f>H14+H21+H27-H28</f>
        <v>0</v>
      </c>
      <c r="I29" s="18">
        <f>I14+I21+I27-I28</f>
        <v>0</v>
      </c>
      <c r="J29" s="19">
        <f>J14+J21+J27-J28</f>
        <v>0</v>
      </c>
    </row>
    <row r="30" spans="1:10" ht="15.75" x14ac:dyDescent="0.25">
      <c r="A30" s="20"/>
      <c r="B30" s="21"/>
      <c r="C30" s="21"/>
      <c r="D30" s="21"/>
      <c r="E30" s="21"/>
      <c r="F30" s="21"/>
      <c r="G30" s="21"/>
      <c r="H30" s="21"/>
      <c r="I30" s="21"/>
      <c r="J30" s="21"/>
    </row>
    <row r="31" spans="1:10" ht="15.75" customHeight="1" x14ac:dyDescent="0.25">
      <c r="A31" s="224" t="s">
        <v>19</v>
      </c>
      <c r="B31" s="224"/>
      <c r="C31" s="224"/>
      <c r="D31" s="224"/>
      <c r="E31" s="224"/>
      <c r="F31" s="224"/>
      <c r="G31" s="224"/>
      <c r="H31" s="224"/>
      <c r="I31" s="224"/>
      <c r="J31" s="224"/>
    </row>
    <row r="32" spans="1:10" ht="18" x14ac:dyDescent="0.25">
      <c r="A32" s="216"/>
      <c r="B32" s="217"/>
      <c r="C32" s="217"/>
      <c r="D32" s="217"/>
      <c r="E32" s="217"/>
      <c r="F32" s="217"/>
      <c r="G32" s="217"/>
      <c r="H32" s="218"/>
      <c r="I32" s="218"/>
      <c r="J32" s="219"/>
    </row>
    <row r="33" spans="1:10" ht="38.25" x14ac:dyDescent="0.25">
      <c r="A33" s="215"/>
      <c r="B33" s="200"/>
      <c r="C33" s="200"/>
      <c r="D33" s="201"/>
      <c r="E33" s="202"/>
      <c r="F33" s="196" t="s">
        <v>143</v>
      </c>
      <c r="G33" s="196" t="s">
        <v>144</v>
      </c>
      <c r="H33" s="196" t="s">
        <v>145</v>
      </c>
      <c r="I33" s="102" t="s">
        <v>130</v>
      </c>
      <c r="J33" s="143" t="s">
        <v>146</v>
      </c>
    </row>
    <row r="34" spans="1:10" ht="15" customHeight="1" x14ac:dyDescent="0.25">
      <c r="A34" s="220" t="s">
        <v>16</v>
      </c>
      <c r="B34" s="220"/>
      <c r="C34" s="220"/>
      <c r="D34" s="220"/>
      <c r="E34" s="220"/>
      <c r="F34" s="15">
        <v>0</v>
      </c>
      <c r="G34" s="15">
        <f>F37</f>
        <v>0</v>
      </c>
      <c r="H34" s="15">
        <f>G37</f>
        <v>0</v>
      </c>
      <c r="I34" s="15">
        <f>H37</f>
        <v>0</v>
      </c>
      <c r="J34" s="16">
        <f>I37</f>
        <v>0</v>
      </c>
    </row>
    <row r="35" spans="1:10" ht="28.5" customHeight="1" x14ac:dyDescent="0.25">
      <c r="A35" s="220" t="s">
        <v>20</v>
      </c>
      <c r="B35" s="220"/>
      <c r="C35" s="220"/>
      <c r="D35" s="220"/>
      <c r="E35" s="220"/>
      <c r="F35" s="15">
        <v>0</v>
      </c>
      <c r="G35" s="15">
        <v>0</v>
      </c>
      <c r="H35" s="15">
        <v>0</v>
      </c>
      <c r="I35" s="15">
        <v>0</v>
      </c>
      <c r="J35" s="16">
        <v>0</v>
      </c>
    </row>
    <row r="36" spans="1:10" ht="15" customHeight="1" x14ac:dyDescent="0.25">
      <c r="A36" s="220" t="s">
        <v>21</v>
      </c>
      <c r="B36" s="220"/>
      <c r="C36" s="220"/>
      <c r="D36" s="220"/>
      <c r="E36" s="220"/>
      <c r="F36" s="15">
        <v>0</v>
      </c>
      <c r="G36" s="15">
        <v>0</v>
      </c>
      <c r="H36" s="15">
        <v>0</v>
      </c>
      <c r="I36" s="15">
        <v>0</v>
      </c>
      <c r="J36" s="16">
        <v>0</v>
      </c>
    </row>
    <row r="37" spans="1:10" ht="15" customHeight="1" x14ac:dyDescent="0.25">
      <c r="A37" s="221" t="s">
        <v>17</v>
      </c>
      <c r="B37" s="221"/>
      <c r="C37" s="221"/>
      <c r="D37" s="221"/>
      <c r="E37" s="221"/>
      <c r="F37" s="22">
        <f>F34-F35+F36</f>
        <v>0</v>
      </c>
      <c r="G37" s="22">
        <f>G34-G35+G36</f>
        <v>0</v>
      </c>
      <c r="H37" s="22">
        <f>H34-H35+H36</f>
        <v>0</v>
      </c>
      <c r="I37" s="22">
        <f>I34-I35+I36</f>
        <v>0</v>
      </c>
      <c r="J37" s="4">
        <f>J34-J35+J36</f>
        <v>0</v>
      </c>
    </row>
    <row r="38" spans="1:10" ht="17.25" customHeight="1" x14ac:dyDescent="0.25"/>
    <row r="39" spans="1:10" ht="15" customHeight="1" x14ac:dyDescent="0.25">
      <c r="A39" s="222" t="s">
        <v>22</v>
      </c>
      <c r="B39" s="222"/>
      <c r="C39" s="222"/>
      <c r="D39" s="222"/>
      <c r="E39" s="222"/>
      <c r="F39" s="222"/>
      <c r="G39" s="222"/>
      <c r="H39" s="222"/>
      <c r="I39" s="222"/>
      <c r="J39" s="222"/>
    </row>
    <row r="40" spans="1:10" ht="9" customHeight="1" x14ac:dyDescent="0.25"/>
  </sheetData>
  <mergeCells count="24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35:E35"/>
    <mergeCell ref="A36:E36"/>
    <mergeCell ref="A37:E37"/>
    <mergeCell ref="A39:J39"/>
    <mergeCell ref="A27:E27"/>
    <mergeCell ref="A28:E28"/>
    <mergeCell ref="A29:E29"/>
    <mergeCell ref="A31:J31"/>
    <mergeCell ref="A34:E34"/>
  </mergeCells>
  <pageMargins left="0.7" right="0.7" top="0.75" bottom="0.75" header="0.51180555555555496" footer="0.51180555555555496"/>
  <pageSetup paperSize="9" scale="64" firstPageNumber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zoomScaleNormal="100" workbookViewId="0">
      <selection activeCell="H21" sqref="H21:H30"/>
    </sheetView>
  </sheetViews>
  <sheetFormatPr defaultRowHeight="15" x14ac:dyDescent="0.25"/>
  <cols>
    <col min="1" max="1" width="7.42578125" customWidth="1"/>
    <col min="2" max="2" width="8.42578125" customWidth="1"/>
    <col min="3" max="8" width="25.28515625" customWidth="1"/>
    <col min="9" max="1025" width="8.5703125" customWidth="1"/>
  </cols>
  <sheetData>
    <row r="1" spans="1:8" ht="18" customHeight="1" x14ac:dyDescent="0.25">
      <c r="A1" s="1"/>
      <c r="B1" s="1"/>
      <c r="C1" s="1"/>
      <c r="D1" s="1"/>
      <c r="E1" s="1"/>
      <c r="F1" s="1"/>
      <c r="G1" s="1"/>
      <c r="H1" s="1"/>
    </row>
    <row r="2" spans="1:8" ht="15.75" customHeight="1" x14ac:dyDescent="0.25">
      <c r="A2" s="226" t="s">
        <v>0</v>
      </c>
      <c r="B2" s="226"/>
      <c r="C2" s="226"/>
      <c r="D2" s="226"/>
      <c r="E2" s="226"/>
      <c r="F2" s="226"/>
      <c r="G2" s="226"/>
      <c r="H2" s="226"/>
    </row>
    <row r="3" spans="1:8" ht="18" x14ac:dyDescent="0.25">
      <c r="A3" s="1"/>
      <c r="B3" s="1"/>
      <c r="C3" s="1"/>
      <c r="D3" s="1"/>
      <c r="E3" s="1"/>
      <c r="F3" s="1"/>
      <c r="G3" s="2"/>
      <c r="H3" s="2"/>
    </row>
    <row r="4" spans="1:8" ht="18" customHeight="1" x14ac:dyDescent="0.25">
      <c r="A4" s="226" t="s">
        <v>23</v>
      </c>
      <c r="B4" s="226"/>
      <c r="C4" s="226"/>
      <c r="D4" s="226"/>
      <c r="E4" s="226"/>
      <c r="F4" s="226"/>
      <c r="G4" s="226"/>
      <c r="H4" s="226"/>
    </row>
    <row r="5" spans="1:8" ht="18" x14ac:dyDescent="0.25">
      <c r="A5" s="1"/>
      <c r="B5" s="1"/>
      <c r="C5" s="1"/>
      <c r="D5" s="1"/>
      <c r="E5" s="1"/>
      <c r="F5" s="1"/>
      <c r="G5" s="2"/>
      <c r="H5" s="2"/>
    </row>
    <row r="6" spans="1:8" ht="15.75" customHeight="1" x14ac:dyDescent="0.25">
      <c r="A6" s="226" t="s">
        <v>24</v>
      </c>
      <c r="B6" s="226"/>
      <c r="C6" s="226"/>
      <c r="D6" s="226"/>
      <c r="E6" s="226"/>
      <c r="F6" s="226"/>
      <c r="G6" s="226"/>
      <c r="H6" s="226"/>
    </row>
    <row r="7" spans="1:8" ht="18.75" thickBot="1" x14ac:dyDescent="0.3">
      <c r="A7" s="1"/>
      <c r="B7" s="1"/>
      <c r="C7" s="1"/>
      <c r="D7" s="1"/>
      <c r="E7" s="1"/>
      <c r="F7" s="1"/>
      <c r="G7" s="2"/>
      <c r="H7" s="2"/>
    </row>
    <row r="8" spans="1:8" ht="38.25" x14ac:dyDescent="0.25">
      <c r="A8" s="23" t="s">
        <v>25</v>
      </c>
      <c r="B8" s="24" t="s">
        <v>26</v>
      </c>
      <c r="C8" s="24" t="s">
        <v>27</v>
      </c>
      <c r="D8" s="57" t="s">
        <v>143</v>
      </c>
      <c r="E8" s="58" t="s">
        <v>144</v>
      </c>
      <c r="F8" s="58" t="s">
        <v>145</v>
      </c>
      <c r="G8" s="187" t="s">
        <v>130</v>
      </c>
      <c r="H8" s="188" t="s">
        <v>146</v>
      </c>
    </row>
    <row r="9" spans="1:8" x14ac:dyDescent="0.25">
      <c r="A9" s="174"/>
      <c r="B9" s="175"/>
      <c r="C9" s="176" t="s">
        <v>3</v>
      </c>
      <c r="D9" s="177">
        <v>1219934.3400000001</v>
      </c>
      <c r="E9" s="178">
        <v>1201252</v>
      </c>
      <c r="F9" s="178">
        <v>1306508</v>
      </c>
      <c r="G9" s="179">
        <f>SUM(G10)</f>
        <v>121791</v>
      </c>
      <c r="H9" s="190">
        <f>SUM(F9+G9)</f>
        <v>1428299</v>
      </c>
    </row>
    <row r="10" spans="1:8" ht="15.75" customHeight="1" x14ac:dyDescent="0.25">
      <c r="A10" s="180">
        <v>6</v>
      </c>
      <c r="B10" s="180"/>
      <c r="C10" s="180" t="s">
        <v>28</v>
      </c>
      <c r="D10" s="181">
        <v>1219934.3400000001</v>
      </c>
      <c r="E10" s="182">
        <v>1201252</v>
      </c>
      <c r="F10" s="182">
        <v>1306508</v>
      </c>
      <c r="G10" s="183">
        <f>SUM(G11:G15)</f>
        <v>121791</v>
      </c>
      <c r="H10" s="190">
        <f t="shared" ref="H10:H15" si="0">SUM(F10+G10)</f>
        <v>1428299</v>
      </c>
    </row>
    <row r="11" spans="1:8" ht="38.25" x14ac:dyDescent="0.25">
      <c r="A11" s="30"/>
      <c r="B11" s="33">
        <v>63</v>
      </c>
      <c r="C11" s="33" t="s">
        <v>29</v>
      </c>
      <c r="D11" s="31">
        <v>985888.67</v>
      </c>
      <c r="E11" s="32">
        <v>981194</v>
      </c>
      <c r="F11" s="34">
        <v>1077508</v>
      </c>
      <c r="G11" s="110">
        <v>100736</v>
      </c>
      <c r="H11" s="191">
        <f t="shared" si="0"/>
        <v>1178244</v>
      </c>
    </row>
    <row r="12" spans="1:8" x14ac:dyDescent="0.25">
      <c r="A12" s="30"/>
      <c r="B12" s="33">
        <v>64</v>
      </c>
      <c r="C12" s="33" t="s">
        <v>30</v>
      </c>
      <c r="D12" s="31">
        <v>0.4</v>
      </c>
      <c r="E12" s="32">
        <v>1</v>
      </c>
      <c r="F12" s="32">
        <v>1</v>
      </c>
      <c r="G12" s="110">
        <v>0</v>
      </c>
      <c r="H12" s="191">
        <f t="shared" si="0"/>
        <v>1</v>
      </c>
    </row>
    <row r="13" spans="1:8" ht="51" x14ac:dyDescent="0.25">
      <c r="A13" s="30"/>
      <c r="B13" s="33">
        <v>65</v>
      </c>
      <c r="C13" s="33" t="s">
        <v>31</v>
      </c>
      <c r="D13" s="31">
        <v>2514.41</v>
      </c>
      <c r="E13" s="32">
        <v>4340</v>
      </c>
      <c r="F13" s="32">
        <v>3000</v>
      </c>
      <c r="G13" s="110">
        <v>0</v>
      </c>
      <c r="H13" s="191">
        <f t="shared" si="0"/>
        <v>3000</v>
      </c>
    </row>
    <row r="14" spans="1:8" ht="51" x14ac:dyDescent="0.25">
      <c r="A14" s="30"/>
      <c r="B14" s="33">
        <v>66</v>
      </c>
      <c r="C14" s="33" t="s">
        <v>32</v>
      </c>
      <c r="D14" s="31">
        <v>2800</v>
      </c>
      <c r="E14" s="32">
        <v>1460</v>
      </c>
      <c r="F14" s="32">
        <v>1999</v>
      </c>
      <c r="G14" s="110">
        <v>-200</v>
      </c>
      <c r="H14" s="191">
        <f t="shared" si="0"/>
        <v>1799</v>
      </c>
    </row>
    <row r="15" spans="1:8" ht="38.25" x14ac:dyDescent="0.25">
      <c r="A15" s="35"/>
      <c r="B15" s="35">
        <v>67</v>
      </c>
      <c r="C15" s="33" t="s">
        <v>33</v>
      </c>
      <c r="D15" s="31">
        <v>228730.86</v>
      </c>
      <c r="E15" s="32">
        <v>214257</v>
      </c>
      <c r="F15" s="32">
        <v>224000</v>
      </c>
      <c r="G15" s="110">
        <v>21255</v>
      </c>
      <c r="H15" s="191">
        <f t="shared" si="0"/>
        <v>245255</v>
      </c>
    </row>
    <row r="18" spans="1:8" ht="15.75" customHeight="1" x14ac:dyDescent="0.25">
      <c r="A18" s="226" t="s">
        <v>34</v>
      </c>
      <c r="B18" s="226"/>
      <c r="C18" s="226"/>
      <c r="D18" s="226"/>
      <c r="E18" s="226"/>
      <c r="F18" s="226"/>
      <c r="G18" s="226"/>
      <c r="H18" s="226"/>
    </row>
    <row r="19" spans="1:8" ht="18.75" thickBot="1" x14ac:dyDescent="0.3">
      <c r="A19" s="1"/>
      <c r="B19" s="1"/>
      <c r="C19" s="1"/>
      <c r="D19" s="1"/>
      <c r="E19" s="1"/>
      <c r="F19" s="1"/>
      <c r="G19" s="2"/>
      <c r="H19" s="103"/>
    </row>
    <row r="20" spans="1:8" ht="38.25" x14ac:dyDescent="0.25">
      <c r="A20" s="23" t="s">
        <v>25</v>
      </c>
      <c r="B20" s="24" t="s">
        <v>26</v>
      </c>
      <c r="C20" s="24" t="s">
        <v>35</v>
      </c>
      <c r="D20" s="57" t="s">
        <v>143</v>
      </c>
      <c r="E20" s="58" t="s">
        <v>144</v>
      </c>
      <c r="F20" s="58" t="s">
        <v>145</v>
      </c>
      <c r="G20" s="187" t="s">
        <v>130</v>
      </c>
      <c r="H20" s="143" t="s">
        <v>146</v>
      </c>
    </row>
    <row r="21" spans="1:8" x14ac:dyDescent="0.25">
      <c r="A21" s="174"/>
      <c r="B21" s="175"/>
      <c r="C21" s="176" t="s">
        <v>6</v>
      </c>
      <c r="D21" s="177">
        <v>1207212.22</v>
      </c>
      <c r="E21" s="178">
        <v>1201252</v>
      </c>
      <c r="F21" s="178">
        <v>1306508</v>
      </c>
      <c r="G21" s="179">
        <f>SUM(G22+G28)</f>
        <v>121791</v>
      </c>
      <c r="H21" s="190">
        <f>SUM(F21+G21)</f>
        <v>1428299</v>
      </c>
    </row>
    <row r="22" spans="1:8" ht="15.75" customHeight="1" x14ac:dyDescent="0.25">
      <c r="A22" s="180">
        <v>3</v>
      </c>
      <c r="B22" s="180"/>
      <c r="C22" s="180" t="s">
        <v>36</v>
      </c>
      <c r="D22" s="169">
        <v>1206848.2</v>
      </c>
      <c r="E22" s="170">
        <v>1201252</v>
      </c>
      <c r="F22" s="170">
        <v>1295008</v>
      </c>
      <c r="G22" s="171">
        <f>SUM(G23:G27)</f>
        <v>111141</v>
      </c>
      <c r="H22" s="190">
        <f t="shared" ref="H22:H30" si="1">SUM(F22+G22)</f>
        <v>1406149</v>
      </c>
    </row>
    <row r="23" spans="1:8" ht="15.75" customHeight="1" x14ac:dyDescent="0.25">
      <c r="A23" s="30"/>
      <c r="B23" s="33">
        <v>31</v>
      </c>
      <c r="C23" s="33" t="s">
        <v>37</v>
      </c>
      <c r="D23" s="31">
        <v>964748.59</v>
      </c>
      <c r="E23" s="32">
        <v>960652</v>
      </c>
      <c r="F23" s="32">
        <v>1048744</v>
      </c>
      <c r="G23" s="110">
        <v>88415</v>
      </c>
      <c r="H23" s="191">
        <f t="shared" si="1"/>
        <v>1137159</v>
      </c>
    </row>
    <row r="24" spans="1:8" x14ac:dyDescent="0.25">
      <c r="A24" s="35"/>
      <c r="B24" s="35">
        <v>32</v>
      </c>
      <c r="C24" s="35" t="s">
        <v>38</v>
      </c>
      <c r="D24" s="31">
        <v>158530.65</v>
      </c>
      <c r="E24" s="32">
        <v>167357</v>
      </c>
      <c r="F24" s="32">
        <v>175514</v>
      </c>
      <c r="G24" s="110">
        <v>14658</v>
      </c>
      <c r="H24" s="191">
        <f t="shared" si="1"/>
        <v>190172</v>
      </c>
    </row>
    <row r="25" spans="1:8" x14ac:dyDescent="0.25">
      <c r="A25" s="35"/>
      <c r="B25" s="35">
        <v>34</v>
      </c>
      <c r="C25" s="35" t="s">
        <v>39</v>
      </c>
      <c r="D25" s="31">
        <v>770.8</v>
      </c>
      <c r="E25" s="32">
        <v>480</v>
      </c>
      <c r="F25" s="32">
        <v>480</v>
      </c>
      <c r="G25" s="110">
        <v>-178</v>
      </c>
      <c r="H25" s="191">
        <f t="shared" si="1"/>
        <v>302</v>
      </c>
    </row>
    <row r="26" spans="1:8" ht="38.25" x14ac:dyDescent="0.25">
      <c r="A26" s="35"/>
      <c r="B26" s="35">
        <v>37</v>
      </c>
      <c r="C26" s="38" t="s">
        <v>40</v>
      </c>
      <c r="D26" s="31">
        <v>82537.16</v>
      </c>
      <c r="E26" s="32">
        <v>72402</v>
      </c>
      <c r="F26" s="32">
        <v>70000</v>
      </c>
      <c r="G26" s="110">
        <v>8290</v>
      </c>
      <c r="H26" s="191">
        <f t="shared" si="1"/>
        <v>78290</v>
      </c>
    </row>
    <row r="27" spans="1:8" x14ac:dyDescent="0.25">
      <c r="A27" s="35"/>
      <c r="B27" s="35">
        <v>38</v>
      </c>
      <c r="C27" s="38" t="s">
        <v>41</v>
      </c>
      <c r="D27" s="31">
        <v>261</v>
      </c>
      <c r="E27" s="32">
        <v>361</v>
      </c>
      <c r="F27" s="32">
        <v>270</v>
      </c>
      <c r="G27" s="110">
        <v>-44</v>
      </c>
      <c r="H27" s="191">
        <f t="shared" si="1"/>
        <v>226</v>
      </c>
    </row>
    <row r="28" spans="1:8" ht="25.5" x14ac:dyDescent="0.25">
      <c r="A28" s="185">
        <v>4</v>
      </c>
      <c r="B28" s="189"/>
      <c r="C28" s="184" t="s">
        <v>42</v>
      </c>
      <c r="D28" s="169">
        <v>364.02</v>
      </c>
      <c r="E28" s="170">
        <v>0</v>
      </c>
      <c r="F28" s="170">
        <v>11500</v>
      </c>
      <c r="G28" s="171">
        <f>SUM(G29:G30)</f>
        <v>10650</v>
      </c>
      <c r="H28" s="190">
        <f t="shared" si="1"/>
        <v>22150</v>
      </c>
    </row>
    <row r="29" spans="1:8" ht="38.25" x14ac:dyDescent="0.25">
      <c r="A29" s="39"/>
      <c r="B29" s="42">
        <v>42</v>
      </c>
      <c r="C29" s="43" t="s">
        <v>43</v>
      </c>
      <c r="D29" s="31">
        <v>364.02</v>
      </c>
      <c r="E29" s="32">
        <v>0</v>
      </c>
      <c r="F29" s="32">
        <v>11500</v>
      </c>
      <c r="G29" s="110">
        <v>10650</v>
      </c>
      <c r="H29" s="191">
        <f t="shared" si="1"/>
        <v>22150</v>
      </c>
    </row>
    <row r="30" spans="1:8" ht="25.5" x14ac:dyDescent="0.25">
      <c r="A30" s="33"/>
      <c r="B30" s="33">
        <v>45</v>
      </c>
      <c r="C30" s="43" t="s">
        <v>44</v>
      </c>
      <c r="D30" s="31">
        <v>0</v>
      </c>
      <c r="E30" s="32">
        <v>0</v>
      </c>
      <c r="F30" s="32">
        <v>11500</v>
      </c>
      <c r="G30" s="110">
        <v>0</v>
      </c>
      <c r="H30" s="191">
        <f t="shared" si="1"/>
        <v>11500</v>
      </c>
    </row>
  </sheetData>
  <mergeCells count="4">
    <mergeCell ref="A2:H2"/>
    <mergeCell ref="A4:H4"/>
    <mergeCell ref="A6:H6"/>
    <mergeCell ref="A18:H18"/>
  </mergeCells>
  <pageMargins left="0.7" right="0.7" top="0.75" bottom="0.75" header="0.51180555555555496" footer="0.51180555555555496"/>
  <pageSetup paperSize="9" scale="71" firstPageNumber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zoomScaleNormal="100" workbookViewId="0">
      <selection activeCell="N20" sqref="N20"/>
    </sheetView>
  </sheetViews>
  <sheetFormatPr defaultRowHeight="15" x14ac:dyDescent="0.25"/>
  <cols>
    <col min="1" max="6" width="25.28515625" customWidth="1"/>
    <col min="7" max="1025" width="8.5703125" customWidth="1"/>
  </cols>
  <sheetData>
    <row r="1" spans="1:6" ht="18" customHeight="1" x14ac:dyDescent="0.25">
      <c r="A1" s="1"/>
      <c r="B1" s="1"/>
      <c r="C1" s="1"/>
      <c r="D1" s="1"/>
      <c r="E1" s="1"/>
      <c r="F1" s="1"/>
    </row>
    <row r="2" spans="1:6" ht="15.75" customHeight="1" x14ac:dyDescent="0.25">
      <c r="A2" s="226" t="s">
        <v>0</v>
      </c>
      <c r="B2" s="226"/>
      <c r="C2" s="226"/>
      <c r="D2" s="226"/>
      <c r="E2" s="226"/>
      <c r="F2" s="226"/>
    </row>
    <row r="3" spans="1:6" ht="18" x14ac:dyDescent="0.25">
      <c r="B3" s="1"/>
      <c r="C3" s="1"/>
      <c r="D3" s="1"/>
      <c r="E3" s="2"/>
      <c r="F3" s="2"/>
    </row>
    <row r="4" spans="1:6" ht="18" customHeight="1" x14ac:dyDescent="0.25">
      <c r="A4" s="226" t="s">
        <v>23</v>
      </c>
      <c r="B4" s="226"/>
      <c r="C4" s="226"/>
      <c r="D4" s="226"/>
      <c r="E4" s="226"/>
      <c r="F4" s="226"/>
    </row>
    <row r="5" spans="1:6" ht="18" x14ac:dyDescent="0.25">
      <c r="A5" s="1"/>
      <c r="B5" s="1"/>
      <c r="C5" s="1"/>
      <c r="D5" s="1"/>
      <c r="E5" s="2"/>
      <c r="F5" s="2"/>
    </row>
    <row r="6" spans="1:6" ht="15.75" customHeight="1" x14ac:dyDescent="0.25">
      <c r="A6" s="226" t="s">
        <v>45</v>
      </c>
      <c r="B6" s="226"/>
      <c r="C6" s="226"/>
      <c r="D6" s="226"/>
      <c r="E6" s="226"/>
      <c r="F6" s="226"/>
    </row>
    <row r="7" spans="1:6" ht="18.75" thickBot="1" x14ac:dyDescent="0.3">
      <c r="A7" s="1"/>
      <c r="B7" s="1"/>
      <c r="C7" s="1"/>
      <c r="D7" s="1"/>
      <c r="E7" s="2"/>
      <c r="F7" s="103"/>
    </row>
    <row r="8" spans="1:6" ht="38.25" x14ac:dyDescent="0.25">
      <c r="A8" s="23" t="s">
        <v>46</v>
      </c>
      <c r="B8" s="57" t="s">
        <v>143</v>
      </c>
      <c r="C8" s="58" t="s">
        <v>144</v>
      </c>
      <c r="D8" s="58" t="s">
        <v>145</v>
      </c>
      <c r="E8" s="187" t="s">
        <v>130</v>
      </c>
      <c r="F8" s="143" t="s">
        <v>146</v>
      </c>
    </row>
    <row r="9" spans="1:6" x14ac:dyDescent="0.25">
      <c r="A9" s="44" t="s">
        <v>3</v>
      </c>
      <c r="B9" s="28">
        <v>1219934.3400000001</v>
      </c>
      <c r="C9" s="29">
        <v>1201252</v>
      </c>
      <c r="D9" s="29">
        <v>1306508</v>
      </c>
      <c r="E9" s="113">
        <f>SUM(E10+E13+E15+E17+E22)</f>
        <v>121791</v>
      </c>
      <c r="F9" s="192">
        <f>SUM(D9+E9)</f>
        <v>1428299</v>
      </c>
    </row>
    <row r="10" spans="1:6" x14ac:dyDescent="0.25">
      <c r="A10" s="184" t="s">
        <v>47</v>
      </c>
      <c r="B10" s="178">
        <v>115884.82</v>
      </c>
      <c r="C10" s="178">
        <v>104657</v>
      </c>
      <c r="D10" s="178">
        <v>135000</v>
      </c>
      <c r="E10" s="179">
        <f>SUM(E11:E12)</f>
        <v>17105</v>
      </c>
      <c r="F10" s="190">
        <f t="shared" ref="F10:F23" si="0">SUM(D10+E10)</f>
        <v>152105</v>
      </c>
    </row>
    <row r="11" spans="1:6" x14ac:dyDescent="0.25">
      <c r="A11" s="43" t="s">
        <v>48</v>
      </c>
      <c r="B11" s="45">
        <v>60411.81</v>
      </c>
      <c r="C11" s="45">
        <v>49289</v>
      </c>
      <c r="D11" s="45">
        <v>69562</v>
      </c>
      <c r="E11" s="114">
        <v>13990</v>
      </c>
      <c r="F11" s="192">
        <f t="shared" si="0"/>
        <v>83552</v>
      </c>
    </row>
    <row r="12" spans="1:6" x14ac:dyDescent="0.25">
      <c r="A12" s="35" t="s">
        <v>49</v>
      </c>
      <c r="B12" s="32">
        <v>55473.01</v>
      </c>
      <c r="C12" s="32">
        <v>55368</v>
      </c>
      <c r="D12" s="32">
        <v>65438</v>
      </c>
      <c r="E12" s="110">
        <v>3115</v>
      </c>
      <c r="F12" s="192">
        <f t="shared" si="0"/>
        <v>68553</v>
      </c>
    </row>
    <row r="13" spans="1:6" x14ac:dyDescent="0.25">
      <c r="A13" s="185" t="s">
        <v>50</v>
      </c>
      <c r="B13" s="170">
        <v>1680.4</v>
      </c>
      <c r="C13" s="170">
        <v>1361</v>
      </c>
      <c r="D13" s="170">
        <v>2000</v>
      </c>
      <c r="E13" s="171">
        <f>SUM(E14)</f>
        <v>-200</v>
      </c>
      <c r="F13" s="190">
        <f t="shared" si="0"/>
        <v>1800</v>
      </c>
    </row>
    <row r="14" spans="1:6" x14ac:dyDescent="0.25">
      <c r="A14" s="35" t="s">
        <v>51</v>
      </c>
      <c r="B14" s="32">
        <v>1680.4</v>
      </c>
      <c r="C14" s="32">
        <v>1361</v>
      </c>
      <c r="D14" s="32">
        <v>2000</v>
      </c>
      <c r="E14" s="110">
        <v>-200</v>
      </c>
      <c r="F14" s="192">
        <f t="shared" si="0"/>
        <v>1800</v>
      </c>
    </row>
    <row r="15" spans="1:6" ht="25.5" x14ac:dyDescent="0.25">
      <c r="A15" s="180" t="s">
        <v>52</v>
      </c>
      <c r="B15" s="169">
        <v>1834.41</v>
      </c>
      <c r="C15" s="170">
        <v>3340</v>
      </c>
      <c r="D15" s="170">
        <v>3000</v>
      </c>
      <c r="E15" s="171">
        <f>SUM(E16)</f>
        <v>345</v>
      </c>
      <c r="F15" s="190">
        <f t="shared" si="0"/>
        <v>3345</v>
      </c>
    </row>
    <row r="16" spans="1:6" ht="25.5" x14ac:dyDescent="0.25">
      <c r="A16" s="38" t="s">
        <v>53</v>
      </c>
      <c r="B16" s="31">
        <v>1834.41</v>
      </c>
      <c r="C16" s="32">
        <v>3340</v>
      </c>
      <c r="D16" s="32">
        <v>3000</v>
      </c>
      <c r="E16" s="110">
        <v>345</v>
      </c>
      <c r="F16" s="192">
        <f t="shared" si="0"/>
        <v>3345</v>
      </c>
    </row>
    <row r="17" spans="1:6" x14ac:dyDescent="0.25">
      <c r="A17" s="186" t="s">
        <v>54</v>
      </c>
      <c r="B17" s="169">
        <v>1098734.71</v>
      </c>
      <c r="C17" s="170">
        <v>1091894</v>
      </c>
      <c r="D17" s="170">
        <v>1165508</v>
      </c>
      <c r="E17" s="171">
        <f>SUM(E18:E21)</f>
        <v>104541</v>
      </c>
      <c r="F17" s="190">
        <f t="shared" si="0"/>
        <v>1270049</v>
      </c>
    </row>
    <row r="18" spans="1:6" ht="16.5" customHeight="1" x14ac:dyDescent="0.25">
      <c r="A18" s="46" t="s">
        <v>55</v>
      </c>
      <c r="B18" s="31">
        <v>0</v>
      </c>
      <c r="C18" s="32">
        <v>0</v>
      </c>
      <c r="D18" s="37">
        <v>0</v>
      </c>
      <c r="E18" s="109">
        <v>0</v>
      </c>
      <c r="F18" s="192">
        <f t="shared" si="0"/>
        <v>0</v>
      </c>
    </row>
    <row r="19" spans="1:6" ht="25.5" x14ac:dyDescent="0.25">
      <c r="A19" s="38" t="s">
        <v>56</v>
      </c>
      <c r="B19" s="31">
        <v>112846.04</v>
      </c>
      <c r="C19" s="32">
        <v>112458</v>
      </c>
      <c r="D19" s="32">
        <v>89000</v>
      </c>
      <c r="E19" s="110">
        <v>4150</v>
      </c>
      <c r="F19" s="192">
        <f t="shared" si="0"/>
        <v>93150</v>
      </c>
    </row>
    <row r="20" spans="1:6" x14ac:dyDescent="0.25">
      <c r="A20" s="38" t="s">
        <v>57</v>
      </c>
      <c r="B20" s="31">
        <v>39788.239999999998</v>
      </c>
      <c r="C20" s="32">
        <v>40160</v>
      </c>
      <c r="D20" s="32">
        <v>60738</v>
      </c>
      <c r="E20" s="110">
        <v>0</v>
      </c>
      <c r="F20" s="192">
        <f t="shared" si="0"/>
        <v>60738</v>
      </c>
    </row>
    <row r="21" spans="1:6" x14ac:dyDescent="0.25">
      <c r="A21" s="46" t="s">
        <v>58</v>
      </c>
      <c r="B21" s="31">
        <v>946100.43</v>
      </c>
      <c r="C21" s="32">
        <v>942134</v>
      </c>
      <c r="D21" s="32">
        <v>1016770</v>
      </c>
      <c r="E21" s="110">
        <v>100391</v>
      </c>
      <c r="F21" s="192">
        <f t="shared" si="0"/>
        <v>1117161</v>
      </c>
    </row>
    <row r="22" spans="1:6" x14ac:dyDescent="0.25">
      <c r="A22" s="186" t="s">
        <v>59</v>
      </c>
      <c r="B22" s="169">
        <v>1800</v>
      </c>
      <c r="C22" s="170">
        <v>0</v>
      </c>
      <c r="D22" s="170">
        <v>0</v>
      </c>
      <c r="E22" s="171">
        <v>0</v>
      </c>
      <c r="F22" s="190">
        <f t="shared" si="0"/>
        <v>0</v>
      </c>
    </row>
    <row r="23" spans="1:6" x14ac:dyDescent="0.25">
      <c r="A23" s="35" t="s">
        <v>60</v>
      </c>
      <c r="B23" s="31">
        <v>1800</v>
      </c>
      <c r="C23" s="32">
        <v>0</v>
      </c>
      <c r="D23" s="32">
        <v>0</v>
      </c>
      <c r="E23" s="110">
        <v>0</v>
      </c>
      <c r="F23" s="192">
        <f t="shared" si="0"/>
        <v>0</v>
      </c>
    </row>
    <row r="26" spans="1:6" ht="15.75" customHeight="1" x14ac:dyDescent="0.25">
      <c r="A26" s="226" t="s">
        <v>61</v>
      </c>
      <c r="B26" s="226"/>
      <c r="C26" s="226"/>
      <c r="D26" s="226"/>
      <c r="E26" s="226"/>
      <c r="F26" s="226"/>
    </row>
    <row r="27" spans="1:6" ht="18.75" thickBot="1" x14ac:dyDescent="0.3">
      <c r="A27" s="1"/>
      <c r="B27" s="1"/>
      <c r="C27" s="1"/>
      <c r="D27" s="1"/>
      <c r="E27" s="2"/>
      <c r="F27" s="2"/>
    </row>
    <row r="28" spans="1:6" ht="38.25" x14ac:dyDescent="0.25">
      <c r="A28" s="23" t="s">
        <v>46</v>
      </c>
      <c r="B28" s="57" t="s">
        <v>143</v>
      </c>
      <c r="C28" s="58" t="s">
        <v>144</v>
      </c>
      <c r="D28" s="58" t="s">
        <v>145</v>
      </c>
      <c r="E28" s="187" t="s">
        <v>130</v>
      </c>
      <c r="F28" s="188" t="s">
        <v>146</v>
      </c>
    </row>
    <row r="29" spans="1:6" x14ac:dyDescent="0.25">
      <c r="A29" s="44" t="s">
        <v>6</v>
      </c>
      <c r="B29" s="28">
        <v>1207212.22</v>
      </c>
      <c r="C29" s="29">
        <v>1201252</v>
      </c>
      <c r="D29" s="29">
        <v>1306508</v>
      </c>
      <c r="E29" s="113">
        <f>SUM(E30+E33+E35+E37+E42)</f>
        <v>121791</v>
      </c>
      <c r="F29" s="192">
        <f>SUM(D29+E29)</f>
        <v>1428299</v>
      </c>
    </row>
    <row r="30" spans="1:6" ht="15.75" customHeight="1" x14ac:dyDescent="0.25">
      <c r="A30" s="184" t="s">
        <v>47</v>
      </c>
      <c r="B30" s="178">
        <v>115884.82</v>
      </c>
      <c r="C30" s="178">
        <v>104657</v>
      </c>
      <c r="D30" s="178">
        <v>135000</v>
      </c>
      <c r="E30" s="179">
        <f>SUM(E31:E32)</f>
        <v>17105</v>
      </c>
      <c r="F30" s="190">
        <f t="shared" ref="F30:F43" si="1">SUM(D30+E30)</f>
        <v>152105</v>
      </c>
    </row>
    <row r="31" spans="1:6" x14ac:dyDescent="0.25">
      <c r="A31" s="43" t="s">
        <v>48</v>
      </c>
      <c r="B31" s="45">
        <v>60411.81</v>
      </c>
      <c r="C31" s="45">
        <v>49289</v>
      </c>
      <c r="D31" s="45">
        <v>69562</v>
      </c>
      <c r="E31" s="114">
        <v>13990</v>
      </c>
      <c r="F31" s="192">
        <f t="shared" si="1"/>
        <v>83552</v>
      </c>
    </row>
    <row r="32" spans="1:6" x14ac:dyDescent="0.25">
      <c r="A32" s="35" t="s">
        <v>49</v>
      </c>
      <c r="B32" s="32">
        <v>55473.01</v>
      </c>
      <c r="C32" s="32">
        <v>55368</v>
      </c>
      <c r="D32" s="32">
        <v>65438</v>
      </c>
      <c r="E32" s="110">
        <v>3115</v>
      </c>
      <c r="F32" s="192">
        <f t="shared" si="1"/>
        <v>68553</v>
      </c>
    </row>
    <row r="33" spans="1:6" x14ac:dyDescent="0.25">
      <c r="A33" s="185" t="s">
        <v>50</v>
      </c>
      <c r="B33" s="170">
        <v>460.86</v>
      </c>
      <c r="C33" s="170">
        <v>1361</v>
      </c>
      <c r="D33" s="170">
        <v>2000</v>
      </c>
      <c r="E33" s="171">
        <f>SUM(E34)</f>
        <v>-200</v>
      </c>
      <c r="F33" s="190">
        <f t="shared" si="1"/>
        <v>1800</v>
      </c>
    </row>
    <row r="34" spans="1:6" x14ac:dyDescent="0.25">
      <c r="A34" s="35" t="s">
        <v>51</v>
      </c>
      <c r="B34" s="32">
        <v>460.86</v>
      </c>
      <c r="C34" s="32">
        <v>1361</v>
      </c>
      <c r="D34" s="32">
        <v>2000</v>
      </c>
      <c r="E34" s="110">
        <v>-200</v>
      </c>
      <c r="F34" s="192">
        <f t="shared" si="1"/>
        <v>1800</v>
      </c>
    </row>
    <row r="35" spans="1:6" ht="25.5" x14ac:dyDescent="0.25">
      <c r="A35" s="180" t="s">
        <v>52</v>
      </c>
      <c r="B35" s="169">
        <v>4246</v>
      </c>
      <c r="C35" s="170">
        <v>3340</v>
      </c>
      <c r="D35" s="170">
        <v>3000</v>
      </c>
      <c r="E35" s="171">
        <f>SUM(E36)</f>
        <v>345</v>
      </c>
      <c r="F35" s="190">
        <f t="shared" si="1"/>
        <v>3345</v>
      </c>
    </row>
    <row r="36" spans="1:6" ht="25.5" x14ac:dyDescent="0.25">
      <c r="A36" s="38" t="s">
        <v>53</v>
      </c>
      <c r="B36" s="31">
        <v>4246</v>
      </c>
      <c r="C36" s="32">
        <v>3340</v>
      </c>
      <c r="D36" s="32">
        <v>3000</v>
      </c>
      <c r="E36" s="110">
        <v>345</v>
      </c>
      <c r="F36" s="192">
        <f t="shared" si="1"/>
        <v>3345</v>
      </c>
    </row>
    <row r="37" spans="1:6" x14ac:dyDescent="0.25">
      <c r="A37" s="186" t="s">
        <v>54</v>
      </c>
      <c r="B37" s="169">
        <v>1086620.54</v>
      </c>
      <c r="C37" s="170">
        <v>1091894</v>
      </c>
      <c r="D37" s="170">
        <v>1166508</v>
      </c>
      <c r="E37" s="171">
        <f>SUM(E38:E41)</f>
        <v>104541</v>
      </c>
      <c r="F37" s="190">
        <f t="shared" si="1"/>
        <v>1271049</v>
      </c>
    </row>
    <row r="38" spans="1:6" ht="25.5" x14ac:dyDescent="0.25">
      <c r="A38" s="46" t="s">
        <v>62</v>
      </c>
      <c r="B38" s="31">
        <v>0</v>
      </c>
      <c r="C38" s="32">
        <v>0</v>
      </c>
      <c r="D38" s="37">
        <v>0</v>
      </c>
      <c r="E38" s="109">
        <v>0</v>
      </c>
      <c r="F38" s="192">
        <f t="shared" si="1"/>
        <v>0</v>
      </c>
    </row>
    <row r="39" spans="1:6" ht="25.5" x14ac:dyDescent="0.25">
      <c r="A39" s="38" t="s">
        <v>56</v>
      </c>
      <c r="B39" s="31">
        <v>105185.24</v>
      </c>
      <c r="C39" s="32">
        <v>112458</v>
      </c>
      <c r="D39" s="32">
        <v>89000</v>
      </c>
      <c r="E39" s="110">
        <v>4150</v>
      </c>
      <c r="F39" s="192">
        <f t="shared" si="1"/>
        <v>93150</v>
      </c>
    </row>
    <row r="40" spans="1:6" x14ac:dyDescent="0.25">
      <c r="A40" s="38" t="s">
        <v>57</v>
      </c>
      <c r="B40" s="31">
        <v>39788.239999999998</v>
      </c>
      <c r="C40" s="32">
        <v>40160</v>
      </c>
      <c r="D40" s="32">
        <v>60738</v>
      </c>
      <c r="E40" s="110">
        <v>0</v>
      </c>
      <c r="F40" s="192">
        <f t="shared" si="1"/>
        <v>60738</v>
      </c>
    </row>
    <row r="41" spans="1:6" x14ac:dyDescent="0.25">
      <c r="A41" s="46" t="s">
        <v>58</v>
      </c>
      <c r="B41" s="31">
        <v>941647.06</v>
      </c>
      <c r="C41" s="32">
        <v>942134</v>
      </c>
      <c r="D41" s="32">
        <v>1016770</v>
      </c>
      <c r="E41" s="110">
        <v>100391</v>
      </c>
      <c r="F41" s="192">
        <f t="shared" si="1"/>
        <v>1117161</v>
      </c>
    </row>
    <row r="42" spans="1:6" x14ac:dyDescent="0.25">
      <c r="A42" s="186" t="s">
        <v>59</v>
      </c>
      <c r="B42" s="169">
        <v>0</v>
      </c>
      <c r="C42" s="170">
        <v>0</v>
      </c>
      <c r="D42" s="170">
        <v>0</v>
      </c>
      <c r="E42" s="171">
        <v>0</v>
      </c>
      <c r="F42" s="190">
        <f t="shared" si="1"/>
        <v>0</v>
      </c>
    </row>
    <row r="43" spans="1:6" x14ac:dyDescent="0.25">
      <c r="A43" s="35" t="s">
        <v>60</v>
      </c>
      <c r="B43" s="31">
        <v>0</v>
      </c>
      <c r="C43" s="32">
        <v>0</v>
      </c>
      <c r="D43" s="32">
        <v>0</v>
      </c>
      <c r="E43" s="110">
        <v>0</v>
      </c>
      <c r="F43" s="192">
        <f t="shared" si="1"/>
        <v>0</v>
      </c>
    </row>
  </sheetData>
  <mergeCells count="4">
    <mergeCell ref="A2:F2"/>
    <mergeCell ref="A4:F4"/>
    <mergeCell ref="A6:F6"/>
    <mergeCell ref="A26:F26"/>
  </mergeCells>
  <pageMargins left="0.7" right="0.7" top="0.75" bottom="0.75" header="0.51180555555555496" footer="0.51180555555555496"/>
  <pageSetup scale="65" firstPageNumber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"/>
  <sheetViews>
    <sheetView zoomScaleNormal="100" workbookViewId="0">
      <selection activeCell="P10" sqref="P10"/>
    </sheetView>
  </sheetViews>
  <sheetFormatPr defaultRowHeight="15" x14ac:dyDescent="0.25"/>
  <cols>
    <col min="1" max="1" width="37.7109375" customWidth="1"/>
    <col min="2" max="6" width="25.28515625" customWidth="1"/>
    <col min="7" max="1025" width="8.5703125" customWidth="1"/>
  </cols>
  <sheetData>
    <row r="1" spans="1:6" ht="18" customHeight="1" x14ac:dyDescent="0.25">
      <c r="A1" s="1"/>
      <c r="B1" s="1"/>
      <c r="C1" s="1"/>
      <c r="D1" s="1"/>
      <c r="E1" s="1"/>
      <c r="F1" s="1"/>
    </row>
    <row r="2" spans="1:6" ht="15.75" customHeight="1" x14ac:dyDescent="0.25">
      <c r="A2" s="226" t="s">
        <v>0</v>
      </c>
      <c r="B2" s="226"/>
      <c r="C2" s="226"/>
      <c r="D2" s="226"/>
      <c r="E2" s="226"/>
      <c r="F2" s="226"/>
    </row>
    <row r="3" spans="1:6" ht="18" x14ac:dyDescent="0.25">
      <c r="A3" s="1"/>
      <c r="B3" s="1"/>
      <c r="C3" s="1"/>
      <c r="D3" s="1"/>
      <c r="E3" s="2"/>
      <c r="F3" s="2"/>
    </row>
    <row r="4" spans="1:6" ht="18" customHeight="1" x14ac:dyDescent="0.25">
      <c r="A4" s="226" t="s">
        <v>23</v>
      </c>
      <c r="B4" s="226"/>
      <c r="C4" s="226"/>
      <c r="D4" s="226"/>
      <c r="E4" s="226"/>
      <c r="F4" s="226"/>
    </row>
    <row r="5" spans="1:6" ht="18" x14ac:dyDescent="0.25">
      <c r="A5" s="1"/>
      <c r="B5" s="1"/>
      <c r="C5" s="1"/>
      <c r="D5" s="1"/>
      <c r="E5" s="2"/>
      <c r="F5" s="2"/>
    </row>
    <row r="6" spans="1:6" ht="15.75" customHeight="1" x14ac:dyDescent="0.25">
      <c r="A6" s="226" t="s">
        <v>63</v>
      </c>
      <c r="B6" s="226"/>
      <c r="C6" s="226"/>
      <c r="D6" s="226"/>
      <c r="E6" s="226"/>
      <c r="F6" s="226"/>
    </row>
    <row r="7" spans="1:6" ht="18.75" thickBot="1" x14ac:dyDescent="0.3">
      <c r="A7" s="1"/>
      <c r="B7" s="1"/>
      <c r="C7" s="1"/>
      <c r="D7" s="1"/>
      <c r="E7" s="103"/>
      <c r="F7" s="103"/>
    </row>
    <row r="8" spans="1:6" ht="38.25" x14ac:dyDescent="0.25">
      <c r="A8" s="23" t="s">
        <v>46</v>
      </c>
      <c r="B8" s="57" t="s">
        <v>143</v>
      </c>
      <c r="C8" s="58" t="s">
        <v>144</v>
      </c>
      <c r="D8" s="58" t="s">
        <v>145</v>
      </c>
      <c r="E8" s="102" t="s">
        <v>130</v>
      </c>
      <c r="F8" s="143" t="s">
        <v>146</v>
      </c>
    </row>
    <row r="9" spans="1:6" ht="15.75" customHeight="1" x14ac:dyDescent="0.25">
      <c r="A9" s="30" t="s">
        <v>64</v>
      </c>
      <c r="B9" s="36">
        <v>1207212.22</v>
      </c>
      <c r="C9" s="37">
        <v>1201252</v>
      </c>
      <c r="D9" s="37">
        <v>1306508</v>
      </c>
      <c r="E9" s="109">
        <v>121791</v>
      </c>
      <c r="F9" s="118">
        <f>SUM(D9+E9)</f>
        <v>1428299</v>
      </c>
    </row>
    <row r="10" spans="1:6" ht="15.75" customHeight="1" x14ac:dyDescent="0.25">
      <c r="A10" s="30" t="s">
        <v>65</v>
      </c>
      <c r="B10" s="36">
        <v>1207212.22</v>
      </c>
      <c r="C10" s="37">
        <v>1201252</v>
      </c>
      <c r="D10" s="37">
        <v>1306508</v>
      </c>
      <c r="E10" s="109">
        <v>121791</v>
      </c>
      <c r="F10" s="118">
        <f t="shared" ref="F10:F11" si="0">SUM(D10+E10)</f>
        <v>1428299</v>
      </c>
    </row>
    <row r="11" spans="1:6" x14ac:dyDescent="0.25">
      <c r="A11" s="38" t="s">
        <v>66</v>
      </c>
      <c r="B11" s="36">
        <v>1207212.22</v>
      </c>
      <c r="C11" s="37">
        <v>1201252</v>
      </c>
      <c r="D11" s="37">
        <v>1306508</v>
      </c>
      <c r="E11" s="109">
        <v>121791</v>
      </c>
      <c r="F11" s="117">
        <f t="shared" si="0"/>
        <v>1428299</v>
      </c>
    </row>
  </sheetData>
  <mergeCells count="3">
    <mergeCell ref="A2:F2"/>
    <mergeCell ref="A4:F4"/>
    <mergeCell ref="A6:F6"/>
  </mergeCells>
  <pageMargins left="0.7" right="0.7" top="0.75" bottom="0.75" header="0.51180555555555496" footer="0.51180555555555496"/>
  <pageSetup paperSize="9" scale="79" firstPageNumber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zoomScaleNormal="100" workbookViewId="0">
      <selection activeCell="D6" sqref="D6:H6"/>
    </sheetView>
  </sheetViews>
  <sheetFormatPr defaultRowHeight="15" x14ac:dyDescent="0.25"/>
  <cols>
    <col min="1" max="1" width="7.42578125" customWidth="1"/>
    <col min="2" max="2" width="8.42578125" customWidth="1"/>
    <col min="3" max="8" width="25.28515625" customWidth="1"/>
    <col min="9" max="1025" width="8.5703125" customWidth="1"/>
  </cols>
  <sheetData>
    <row r="1" spans="1:8" ht="18" customHeight="1" x14ac:dyDescent="0.25">
      <c r="A1" s="1"/>
      <c r="B1" s="1"/>
      <c r="C1" s="1"/>
      <c r="D1" s="1"/>
      <c r="E1" s="1"/>
      <c r="F1" s="1"/>
      <c r="G1" s="1"/>
      <c r="H1" s="1"/>
    </row>
    <row r="2" spans="1:8" ht="15.75" customHeight="1" x14ac:dyDescent="0.25">
      <c r="A2" s="226" t="s">
        <v>0</v>
      </c>
      <c r="B2" s="226"/>
      <c r="C2" s="226"/>
      <c r="D2" s="226"/>
      <c r="E2" s="226"/>
      <c r="F2" s="226"/>
      <c r="G2" s="226"/>
      <c r="H2" s="226"/>
    </row>
    <row r="3" spans="1:8" ht="18" x14ac:dyDescent="0.25">
      <c r="A3" s="1"/>
      <c r="B3" s="1"/>
      <c r="C3" s="1"/>
      <c r="D3" s="1"/>
      <c r="E3" s="1"/>
      <c r="F3" s="1"/>
      <c r="G3" s="2"/>
      <c r="H3" s="2"/>
    </row>
    <row r="4" spans="1:8" ht="18" customHeight="1" x14ac:dyDescent="0.25">
      <c r="A4" s="226" t="s">
        <v>67</v>
      </c>
      <c r="B4" s="226"/>
      <c r="C4" s="226"/>
      <c r="D4" s="226"/>
      <c r="E4" s="226"/>
      <c r="F4" s="226"/>
      <c r="G4" s="226"/>
      <c r="H4" s="226"/>
    </row>
    <row r="5" spans="1:8" ht="18.75" thickBot="1" x14ac:dyDescent="0.3">
      <c r="A5" s="1"/>
      <c r="B5" s="1"/>
      <c r="C5" s="1"/>
      <c r="D5" s="1"/>
      <c r="E5" s="1"/>
      <c r="F5" s="1"/>
      <c r="G5" s="2"/>
      <c r="H5" s="2"/>
    </row>
    <row r="6" spans="1:8" ht="38.25" x14ac:dyDescent="0.25">
      <c r="A6" s="23" t="s">
        <v>25</v>
      </c>
      <c r="B6" s="24" t="s">
        <v>26</v>
      </c>
      <c r="C6" s="24" t="s">
        <v>68</v>
      </c>
      <c r="D6" s="57" t="s">
        <v>143</v>
      </c>
      <c r="E6" s="58" t="s">
        <v>144</v>
      </c>
      <c r="F6" s="58" t="s">
        <v>145</v>
      </c>
      <c r="G6" s="102" t="s">
        <v>130</v>
      </c>
      <c r="H6" s="143" t="s">
        <v>146</v>
      </c>
    </row>
    <row r="7" spans="1:8" x14ac:dyDescent="0.25">
      <c r="A7" s="25"/>
      <c r="B7" s="26"/>
      <c r="C7" s="27" t="s">
        <v>69</v>
      </c>
      <c r="D7" s="48">
        <v>0</v>
      </c>
      <c r="E7" s="49">
        <v>0</v>
      </c>
      <c r="F7" s="49">
        <v>0</v>
      </c>
      <c r="G7" s="49">
        <v>0</v>
      </c>
      <c r="H7" s="49">
        <v>0</v>
      </c>
    </row>
    <row r="8" spans="1:8" ht="25.5" x14ac:dyDescent="0.25">
      <c r="A8" s="30">
        <v>8</v>
      </c>
      <c r="B8" s="30"/>
      <c r="C8" s="30" t="s">
        <v>70</v>
      </c>
      <c r="D8" s="48">
        <v>0</v>
      </c>
      <c r="E8" s="50">
        <v>0</v>
      </c>
      <c r="F8" s="50">
        <v>0</v>
      </c>
      <c r="G8" s="50">
        <v>0</v>
      </c>
      <c r="H8" s="50">
        <v>0</v>
      </c>
    </row>
    <row r="9" spans="1:8" ht="25.5" x14ac:dyDescent="0.25">
      <c r="A9" s="30"/>
      <c r="B9" s="33">
        <v>83</v>
      </c>
      <c r="C9" s="33" t="s">
        <v>71</v>
      </c>
      <c r="D9" s="48">
        <v>0</v>
      </c>
      <c r="E9" s="50">
        <v>0</v>
      </c>
      <c r="F9" s="50">
        <v>0</v>
      </c>
      <c r="G9" s="50">
        <v>0</v>
      </c>
      <c r="H9" s="50">
        <v>0</v>
      </c>
    </row>
    <row r="10" spans="1:8" x14ac:dyDescent="0.25">
      <c r="A10" s="30"/>
      <c r="B10" s="33"/>
      <c r="C10" s="27" t="s">
        <v>72</v>
      </c>
      <c r="D10" s="51"/>
      <c r="E10" s="52"/>
      <c r="F10" s="52"/>
      <c r="G10" s="52"/>
      <c r="H10" s="52"/>
    </row>
    <row r="11" spans="1:8" ht="25.5" x14ac:dyDescent="0.25">
      <c r="A11" s="39">
        <v>5</v>
      </c>
      <c r="B11" s="40"/>
      <c r="C11" s="41" t="s">
        <v>73</v>
      </c>
      <c r="D11" s="51"/>
      <c r="E11" s="52"/>
      <c r="F11" s="52"/>
      <c r="G11" s="52"/>
      <c r="H11" s="52"/>
    </row>
    <row r="12" spans="1:8" ht="25.5" x14ac:dyDescent="0.25">
      <c r="A12" s="33"/>
      <c r="B12" s="33">
        <v>54</v>
      </c>
      <c r="C12" s="43" t="s">
        <v>74</v>
      </c>
      <c r="D12" s="51"/>
      <c r="E12" s="52"/>
      <c r="F12" s="52"/>
      <c r="G12" s="52"/>
      <c r="H12" s="53"/>
    </row>
  </sheetData>
  <mergeCells count="2">
    <mergeCell ref="A2:H2"/>
    <mergeCell ref="A4:H4"/>
  </mergeCells>
  <pageMargins left="0.7" right="0.7" top="0.75" bottom="0.75" header="0.51180555555555496" footer="0.51180555555555496"/>
  <pageSetup paperSize="9" scale="78" firstPageNumber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5"/>
  <sheetViews>
    <sheetView zoomScaleNormal="100" workbookViewId="0">
      <selection activeCell="B19" sqref="B19"/>
    </sheetView>
  </sheetViews>
  <sheetFormatPr defaultRowHeight="15" x14ac:dyDescent="0.25"/>
  <cols>
    <col min="1" max="6" width="25.28515625" customWidth="1"/>
    <col min="7" max="1025" width="8.5703125" customWidth="1"/>
  </cols>
  <sheetData>
    <row r="1" spans="1:6" ht="18" customHeight="1" x14ac:dyDescent="0.25">
      <c r="A1" s="1"/>
      <c r="B1" s="1"/>
      <c r="C1" s="1"/>
      <c r="D1" s="1"/>
      <c r="E1" s="1"/>
      <c r="F1" s="1"/>
    </row>
    <row r="2" spans="1:6" ht="15.75" customHeight="1" x14ac:dyDescent="0.25">
      <c r="A2" s="226" t="s">
        <v>0</v>
      </c>
      <c r="B2" s="226"/>
      <c r="C2" s="226"/>
      <c r="D2" s="226"/>
      <c r="E2" s="226"/>
      <c r="F2" s="226"/>
    </row>
    <row r="3" spans="1:6" ht="18" x14ac:dyDescent="0.25">
      <c r="A3" s="1"/>
      <c r="B3" s="1"/>
      <c r="C3" s="1"/>
      <c r="D3" s="1"/>
      <c r="E3" s="2"/>
      <c r="F3" s="2"/>
    </row>
    <row r="4" spans="1:6" ht="18" customHeight="1" x14ac:dyDescent="0.25">
      <c r="A4" s="226" t="s">
        <v>75</v>
      </c>
      <c r="B4" s="226"/>
      <c r="C4" s="226"/>
      <c r="D4" s="226"/>
      <c r="E4" s="226"/>
      <c r="F4" s="226"/>
    </row>
    <row r="5" spans="1:6" ht="18.75" thickBot="1" x14ac:dyDescent="0.3">
      <c r="A5" s="1"/>
      <c r="B5" s="1"/>
      <c r="C5" s="1"/>
      <c r="D5" s="1"/>
      <c r="E5" s="2"/>
      <c r="F5" s="2"/>
    </row>
    <row r="6" spans="1:6" ht="38.25" x14ac:dyDescent="0.25">
      <c r="A6" s="24" t="s">
        <v>46</v>
      </c>
      <c r="B6" s="57" t="s">
        <v>143</v>
      </c>
      <c r="C6" s="58" t="s">
        <v>144</v>
      </c>
      <c r="D6" s="58" t="s">
        <v>145</v>
      </c>
      <c r="E6" s="102" t="s">
        <v>130</v>
      </c>
      <c r="F6" s="143" t="s">
        <v>146</v>
      </c>
    </row>
    <row r="7" spans="1:6" x14ac:dyDescent="0.25">
      <c r="A7" s="30" t="s">
        <v>69</v>
      </c>
      <c r="B7" s="36">
        <v>0</v>
      </c>
      <c r="C7" s="32">
        <v>0</v>
      </c>
      <c r="D7" s="32">
        <v>0</v>
      </c>
      <c r="E7" s="32">
        <v>0</v>
      </c>
      <c r="F7" s="32">
        <v>0</v>
      </c>
    </row>
    <row r="8" spans="1:6" ht="25.5" x14ac:dyDescent="0.25">
      <c r="A8" s="30" t="s">
        <v>76</v>
      </c>
      <c r="B8" s="31">
        <v>0</v>
      </c>
      <c r="C8" s="32">
        <v>0</v>
      </c>
      <c r="D8" s="32">
        <v>0</v>
      </c>
      <c r="E8" s="32">
        <v>0</v>
      </c>
      <c r="F8" s="32">
        <v>0</v>
      </c>
    </row>
    <row r="9" spans="1:6" ht="25.5" x14ac:dyDescent="0.25">
      <c r="A9" s="54" t="s">
        <v>77</v>
      </c>
      <c r="B9" s="31">
        <v>0</v>
      </c>
      <c r="C9" s="32">
        <v>0</v>
      </c>
      <c r="D9" s="32">
        <v>0</v>
      </c>
      <c r="E9" s="32">
        <v>0</v>
      </c>
      <c r="F9" s="32">
        <v>0</v>
      </c>
    </row>
    <row r="10" spans="1:6" x14ac:dyDescent="0.25">
      <c r="A10" s="55"/>
      <c r="B10" s="31">
        <v>0</v>
      </c>
      <c r="C10" s="32">
        <v>0</v>
      </c>
      <c r="D10" s="32">
        <v>0</v>
      </c>
      <c r="E10" s="32">
        <v>0</v>
      </c>
      <c r="F10" s="32">
        <v>0</v>
      </c>
    </row>
    <row r="11" spans="1:6" x14ac:dyDescent="0.25">
      <c r="A11" s="30" t="s">
        <v>72</v>
      </c>
      <c r="B11" s="36">
        <v>0</v>
      </c>
      <c r="C11" s="32">
        <v>0</v>
      </c>
      <c r="D11" s="32">
        <v>0</v>
      </c>
      <c r="E11" s="32">
        <v>0</v>
      </c>
      <c r="F11" s="32">
        <v>0</v>
      </c>
    </row>
    <row r="12" spans="1:6" x14ac:dyDescent="0.25">
      <c r="A12" s="41" t="s">
        <v>78</v>
      </c>
      <c r="B12" s="31">
        <v>0</v>
      </c>
      <c r="C12" s="32">
        <v>0</v>
      </c>
      <c r="D12" s="32">
        <v>0</v>
      </c>
      <c r="E12" s="32">
        <v>0</v>
      </c>
      <c r="F12" s="32">
        <v>0</v>
      </c>
    </row>
    <row r="13" spans="1:6" x14ac:dyDescent="0.25">
      <c r="A13" s="56" t="s">
        <v>79</v>
      </c>
      <c r="B13" s="31">
        <v>0</v>
      </c>
      <c r="C13" s="32">
        <v>0</v>
      </c>
      <c r="D13" s="32">
        <v>0</v>
      </c>
      <c r="E13" s="32">
        <v>0</v>
      </c>
      <c r="F13" s="47">
        <v>0</v>
      </c>
    </row>
    <row r="14" spans="1:6" ht="25.5" x14ac:dyDescent="0.25">
      <c r="A14" s="54" t="s">
        <v>77</v>
      </c>
      <c r="B14" s="31">
        <v>0</v>
      </c>
      <c r="C14" s="32">
        <v>0</v>
      </c>
      <c r="D14" s="32">
        <v>0</v>
      </c>
      <c r="E14" s="32">
        <v>0</v>
      </c>
      <c r="F14" s="47">
        <v>0</v>
      </c>
    </row>
    <row r="15" spans="1:6" x14ac:dyDescent="0.25">
      <c r="A15" s="56"/>
      <c r="B15" s="51"/>
      <c r="C15" s="52"/>
      <c r="D15" s="52"/>
      <c r="E15" s="52"/>
      <c r="F15" s="53"/>
    </row>
  </sheetData>
  <mergeCells count="2">
    <mergeCell ref="A2:F2"/>
    <mergeCell ref="A4:F4"/>
  </mergeCells>
  <pageMargins left="0.7" right="0.7" top="0.75" bottom="0.75" header="0.51180555555555496" footer="0.51180555555555496"/>
  <pageSetup paperSize="9" scale="86" firstPageNumber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21"/>
  <sheetViews>
    <sheetView zoomScaleNormal="100" workbookViewId="0">
      <selection activeCell="D33" sqref="D33"/>
    </sheetView>
  </sheetViews>
  <sheetFormatPr defaultRowHeight="15" x14ac:dyDescent="0.25"/>
  <cols>
    <col min="1" max="1" width="7.42578125" customWidth="1"/>
    <col min="2" max="2" width="8.42578125" customWidth="1"/>
    <col min="3" max="3" width="8.7109375" customWidth="1"/>
    <col min="4" max="4" width="30" customWidth="1"/>
    <col min="5" max="9" width="25.28515625" customWidth="1"/>
    <col min="10" max="1025" width="8.5703125" customWidth="1"/>
  </cols>
  <sheetData>
    <row r="1" spans="1:9" ht="18" x14ac:dyDescent="0.25">
      <c r="A1" s="1"/>
      <c r="B1" s="1"/>
      <c r="C1" s="1"/>
      <c r="D1" s="1"/>
      <c r="E1" s="1"/>
      <c r="F1" s="1"/>
      <c r="G1" s="1"/>
      <c r="H1" s="2"/>
      <c r="I1" s="2"/>
    </row>
    <row r="2" spans="1:9" ht="18" customHeight="1" x14ac:dyDescent="0.25">
      <c r="A2" s="226" t="s">
        <v>80</v>
      </c>
      <c r="B2" s="226"/>
      <c r="C2" s="226"/>
      <c r="D2" s="226"/>
      <c r="E2" s="226"/>
      <c r="F2" s="226"/>
      <c r="G2" s="226"/>
      <c r="H2" s="226"/>
      <c r="I2" s="226"/>
    </row>
    <row r="3" spans="1:9" ht="18.75" thickBot="1" x14ac:dyDescent="0.3">
      <c r="A3" s="1"/>
      <c r="B3" s="1"/>
      <c r="C3" s="1"/>
      <c r="D3" s="1"/>
      <c r="E3" s="1"/>
      <c r="F3" s="1"/>
      <c r="G3" s="1"/>
      <c r="H3" s="103"/>
      <c r="I3" s="103"/>
    </row>
    <row r="4" spans="1:9" ht="42" customHeight="1" x14ac:dyDescent="0.25">
      <c r="A4" s="237" t="s">
        <v>81</v>
      </c>
      <c r="B4" s="237"/>
      <c r="C4" s="237"/>
      <c r="D4" s="57" t="s">
        <v>82</v>
      </c>
      <c r="E4" s="57" t="s">
        <v>143</v>
      </c>
      <c r="F4" s="58" t="s">
        <v>144</v>
      </c>
      <c r="G4" s="58" t="s">
        <v>145</v>
      </c>
      <c r="H4" s="102" t="s">
        <v>130</v>
      </c>
      <c r="I4" s="143" t="s">
        <v>146</v>
      </c>
    </row>
    <row r="5" spans="1:9" ht="15" customHeight="1" x14ac:dyDescent="0.25">
      <c r="A5" s="238" t="s">
        <v>131</v>
      </c>
      <c r="B5" s="238"/>
      <c r="C5" s="238"/>
      <c r="D5" s="59" t="s">
        <v>83</v>
      </c>
      <c r="E5" s="60">
        <v>1207212.22</v>
      </c>
      <c r="F5" s="61">
        <v>1201252</v>
      </c>
      <c r="G5" s="61">
        <v>1306508</v>
      </c>
      <c r="H5" s="106">
        <f>SUM(H6+H27)</f>
        <v>121791</v>
      </c>
      <c r="I5" s="144">
        <f>SUM(G5+H5)</f>
        <v>1428299</v>
      </c>
    </row>
    <row r="6" spans="1:9" ht="28.5" customHeight="1" x14ac:dyDescent="0.25">
      <c r="A6" s="239" t="s">
        <v>132</v>
      </c>
      <c r="B6" s="239"/>
      <c r="C6" s="239"/>
      <c r="D6" s="62" t="s">
        <v>84</v>
      </c>
      <c r="E6" s="120">
        <v>158548.73000000001</v>
      </c>
      <c r="F6" s="63">
        <v>171840</v>
      </c>
      <c r="G6" s="63">
        <f>SUM(G7+G28+G34+G39+G44+G50+G55+G75+G84+G98+G109)</f>
        <v>1306508</v>
      </c>
      <c r="H6" s="107">
        <v>15590</v>
      </c>
      <c r="I6" s="145">
        <v>171840</v>
      </c>
    </row>
    <row r="7" spans="1:9" ht="25.5" customHeight="1" x14ac:dyDescent="0.25">
      <c r="A7" s="231" t="s">
        <v>133</v>
      </c>
      <c r="B7" s="231"/>
      <c r="C7" s="231"/>
      <c r="D7" s="157" t="s">
        <v>85</v>
      </c>
      <c r="E7" s="158">
        <v>158548.73000000001</v>
      </c>
      <c r="F7" s="159">
        <v>151840</v>
      </c>
      <c r="G7" s="159">
        <v>151513</v>
      </c>
      <c r="H7" s="160">
        <f>SUM(H8+H15)</f>
        <v>15590</v>
      </c>
      <c r="I7" s="161">
        <f>SUM(G7+H7)</f>
        <v>167103</v>
      </c>
    </row>
    <row r="8" spans="1:9" ht="25.5" hidden="1" x14ac:dyDescent="0.25">
      <c r="A8" s="65" t="s">
        <v>86</v>
      </c>
      <c r="B8" s="66"/>
      <c r="C8" s="67"/>
      <c r="D8" s="68" t="s">
        <v>87</v>
      </c>
      <c r="E8" s="69">
        <v>53363.49</v>
      </c>
      <c r="F8" s="70">
        <v>62240</v>
      </c>
      <c r="G8" s="70">
        <v>62513</v>
      </c>
      <c r="H8" s="105">
        <v>11440</v>
      </c>
      <c r="I8" s="112">
        <f>SUM(G8+H8)</f>
        <v>73953</v>
      </c>
    </row>
    <row r="9" spans="1:9" ht="25.5" x14ac:dyDescent="0.25">
      <c r="A9" s="71" t="s">
        <v>88</v>
      </c>
      <c r="B9" s="72"/>
      <c r="C9" s="73"/>
      <c r="D9" s="74" t="s">
        <v>89</v>
      </c>
      <c r="E9" s="75">
        <v>53363.49</v>
      </c>
      <c r="F9" s="76">
        <v>39382</v>
      </c>
      <c r="G9" s="111">
        <v>62513</v>
      </c>
      <c r="H9" s="104">
        <f>SUM(H10+H13)</f>
        <v>11440</v>
      </c>
      <c r="I9" s="146">
        <f t="shared" ref="I9:I77" si="0">SUM(G9+H9)</f>
        <v>73953</v>
      </c>
    </row>
    <row r="10" spans="1:9" x14ac:dyDescent="0.25">
      <c r="A10" s="97">
        <v>3</v>
      </c>
      <c r="B10" s="78"/>
      <c r="C10" s="79"/>
      <c r="D10" s="30" t="s">
        <v>36</v>
      </c>
      <c r="E10" s="36">
        <f>SUM(E11:E12)</f>
        <v>53363.49</v>
      </c>
      <c r="F10" s="37">
        <v>39382</v>
      </c>
      <c r="G10" s="37">
        <v>62513</v>
      </c>
      <c r="H10" s="109">
        <v>7290</v>
      </c>
      <c r="I10" s="147">
        <f t="shared" si="0"/>
        <v>69803</v>
      </c>
    </row>
    <row r="11" spans="1:9" x14ac:dyDescent="0.25">
      <c r="A11" s="77">
        <v>32</v>
      </c>
      <c r="B11" s="78"/>
      <c r="C11" s="79"/>
      <c r="D11" s="115" t="s">
        <v>147</v>
      </c>
      <c r="E11" s="36">
        <v>4340.17</v>
      </c>
      <c r="F11" s="37">
        <v>4012</v>
      </c>
      <c r="G11" s="37">
        <v>0</v>
      </c>
      <c r="H11" s="109">
        <v>0</v>
      </c>
      <c r="I11" s="147">
        <f t="shared" si="0"/>
        <v>0</v>
      </c>
    </row>
    <row r="12" spans="1:9" ht="38.25" x14ac:dyDescent="0.25">
      <c r="A12" s="77">
        <v>37</v>
      </c>
      <c r="B12" s="78"/>
      <c r="C12" s="79"/>
      <c r="D12" s="80" t="s">
        <v>90</v>
      </c>
      <c r="E12" s="36">
        <v>49023.32</v>
      </c>
      <c r="F12" s="37">
        <v>35370</v>
      </c>
      <c r="G12" s="37">
        <v>62513</v>
      </c>
      <c r="H12" s="109">
        <v>7290</v>
      </c>
      <c r="I12" s="147">
        <f t="shared" si="0"/>
        <v>69803</v>
      </c>
    </row>
    <row r="13" spans="1:9" ht="25.5" x14ac:dyDescent="0.25">
      <c r="A13" s="97">
        <v>4</v>
      </c>
      <c r="B13" s="116"/>
      <c r="C13" s="83"/>
      <c r="D13" s="83" t="s">
        <v>42</v>
      </c>
      <c r="E13" s="36">
        <v>0</v>
      </c>
      <c r="F13" s="37">
        <v>0</v>
      </c>
      <c r="G13" s="37">
        <v>0</v>
      </c>
      <c r="H13" s="109">
        <v>4150</v>
      </c>
      <c r="I13" s="147">
        <f t="shared" si="0"/>
        <v>4150</v>
      </c>
    </row>
    <row r="14" spans="1:9" ht="25.5" x14ac:dyDescent="0.25">
      <c r="A14" s="77">
        <v>42</v>
      </c>
      <c r="B14" s="78"/>
      <c r="C14" s="79"/>
      <c r="D14" s="79" t="s">
        <v>43</v>
      </c>
      <c r="E14" s="36">
        <v>0</v>
      </c>
      <c r="F14" s="37">
        <v>0</v>
      </c>
      <c r="G14" s="37">
        <v>0</v>
      </c>
      <c r="H14" s="109">
        <v>4150</v>
      </c>
      <c r="I14" s="147">
        <f t="shared" si="0"/>
        <v>4150</v>
      </c>
    </row>
    <row r="15" spans="1:9" ht="15" hidden="1" customHeight="1" x14ac:dyDescent="0.25">
      <c r="A15" s="232" t="s">
        <v>91</v>
      </c>
      <c r="B15" s="232"/>
      <c r="C15" s="232"/>
      <c r="D15" s="81" t="s">
        <v>92</v>
      </c>
      <c r="E15" s="69">
        <f>SUM(E16)</f>
        <v>105185.23999999999</v>
      </c>
      <c r="F15" s="70">
        <v>112458</v>
      </c>
      <c r="G15" s="70">
        <v>89000</v>
      </c>
      <c r="H15" s="105">
        <v>4150</v>
      </c>
      <c r="I15" s="112">
        <f t="shared" si="0"/>
        <v>93150</v>
      </c>
    </row>
    <row r="16" spans="1:9" ht="15" customHeight="1" x14ac:dyDescent="0.25">
      <c r="A16" s="233" t="s">
        <v>93</v>
      </c>
      <c r="B16" s="233"/>
      <c r="C16" s="233"/>
      <c r="D16" s="82" t="s">
        <v>94</v>
      </c>
      <c r="E16" s="75">
        <f>SUM(E17)</f>
        <v>105185.23999999999</v>
      </c>
      <c r="F16" s="76">
        <v>112458</v>
      </c>
      <c r="G16" s="76">
        <v>79000</v>
      </c>
      <c r="H16" s="104">
        <v>4150</v>
      </c>
      <c r="I16" s="146">
        <f t="shared" si="0"/>
        <v>83150</v>
      </c>
    </row>
    <row r="17" spans="1:10" x14ac:dyDescent="0.25">
      <c r="A17" s="234">
        <v>3</v>
      </c>
      <c r="B17" s="234"/>
      <c r="C17" s="234"/>
      <c r="D17" s="83" t="s">
        <v>36</v>
      </c>
      <c r="E17" s="36">
        <f>SUM(E18+E19+E20)</f>
        <v>105185.23999999999</v>
      </c>
      <c r="F17" s="37">
        <v>112458</v>
      </c>
      <c r="G17" s="37">
        <v>79000</v>
      </c>
      <c r="H17" s="109">
        <f>SUM(H18:H19)</f>
        <v>4150</v>
      </c>
      <c r="I17" s="147">
        <f t="shared" si="0"/>
        <v>83150</v>
      </c>
    </row>
    <row r="18" spans="1:10" x14ac:dyDescent="0.25">
      <c r="A18" s="228">
        <v>32</v>
      </c>
      <c r="B18" s="228"/>
      <c r="C18" s="228"/>
      <c r="D18" s="79" t="s">
        <v>38</v>
      </c>
      <c r="E18" s="31">
        <v>76626.429999999993</v>
      </c>
      <c r="F18" s="32">
        <v>81446</v>
      </c>
      <c r="G18" s="32">
        <v>76033</v>
      </c>
      <c r="H18" s="110">
        <v>4328</v>
      </c>
      <c r="I18" s="147">
        <f t="shared" si="0"/>
        <v>80361</v>
      </c>
    </row>
    <row r="19" spans="1:10" x14ac:dyDescent="0.25">
      <c r="A19" s="77">
        <v>34</v>
      </c>
      <c r="B19" s="78"/>
      <c r="C19" s="79"/>
      <c r="D19" s="79" t="s">
        <v>39</v>
      </c>
      <c r="E19" s="31">
        <v>770.8</v>
      </c>
      <c r="F19" s="32">
        <v>480</v>
      </c>
      <c r="G19" s="32">
        <v>480</v>
      </c>
      <c r="H19" s="110">
        <v>-178</v>
      </c>
      <c r="I19" s="147">
        <f t="shared" si="0"/>
        <v>302</v>
      </c>
    </row>
    <row r="20" spans="1:10" ht="38.25" x14ac:dyDescent="0.25">
      <c r="A20" s="77">
        <v>37</v>
      </c>
      <c r="B20" s="78"/>
      <c r="C20" s="79"/>
      <c r="D20" s="79" t="s">
        <v>40</v>
      </c>
      <c r="E20" s="31">
        <v>27788.01</v>
      </c>
      <c r="F20" s="32">
        <v>30532</v>
      </c>
      <c r="G20" s="32">
        <v>2487</v>
      </c>
      <c r="H20" s="110">
        <v>-2487</v>
      </c>
      <c r="I20" s="147">
        <f t="shared" si="0"/>
        <v>0</v>
      </c>
    </row>
    <row r="21" spans="1:10" ht="26.25" customHeight="1" x14ac:dyDescent="0.25">
      <c r="A21" s="233" t="s">
        <v>93</v>
      </c>
      <c r="B21" s="233"/>
      <c r="C21" s="233"/>
      <c r="D21" s="82" t="s">
        <v>94</v>
      </c>
      <c r="E21" s="121">
        <v>0</v>
      </c>
      <c r="F21" s="122">
        <v>0</v>
      </c>
      <c r="G21" s="122">
        <v>10000</v>
      </c>
      <c r="H21" s="123">
        <v>0</v>
      </c>
      <c r="I21" s="155">
        <f t="shared" si="0"/>
        <v>10000</v>
      </c>
    </row>
    <row r="22" spans="1:10" ht="13.5" hidden="1" customHeight="1" x14ac:dyDescent="0.25">
      <c r="A22" s="232" t="s">
        <v>91</v>
      </c>
      <c r="B22" s="232"/>
      <c r="C22" s="232"/>
      <c r="D22" s="81" t="s">
        <v>92</v>
      </c>
      <c r="E22" s="69">
        <v>0</v>
      </c>
      <c r="F22" s="70">
        <v>0</v>
      </c>
      <c r="G22" s="70">
        <v>10000</v>
      </c>
      <c r="H22" s="105">
        <v>0</v>
      </c>
      <c r="I22" s="112">
        <f t="shared" si="0"/>
        <v>10000</v>
      </c>
    </row>
    <row r="23" spans="1:10" ht="15" hidden="1" customHeight="1" x14ac:dyDescent="0.25">
      <c r="A23" s="233" t="s">
        <v>93</v>
      </c>
      <c r="B23" s="233"/>
      <c r="C23" s="233"/>
      <c r="D23" s="82" t="s">
        <v>94</v>
      </c>
      <c r="E23" s="75">
        <v>0</v>
      </c>
      <c r="F23" s="76">
        <v>0</v>
      </c>
      <c r="G23" s="76">
        <v>10000</v>
      </c>
      <c r="H23" s="104">
        <v>0</v>
      </c>
      <c r="I23" s="146">
        <f t="shared" si="0"/>
        <v>10000</v>
      </c>
    </row>
    <row r="24" spans="1:10" ht="25.5" x14ac:dyDescent="0.25">
      <c r="A24" s="234">
        <v>4</v>
      </c>
      <c r="B24" s="234"/>
      <c r="C24" s="234"/>
      <c r="D24" s="83" t="s">
        <v>42</v>
      </c>
      <c r="E24" s="36">
        <v>0</v>
      </c>
      <c r="F24" s="37">
        <v>0</v>
      </c>
      <c r="G24" s="37">
        <v>10000</v>
      </c>
      <c r="H24" s="109">
        <v>0</v>
      </c>
      <c r="I24" s="147">
        <f t="shared" si="0"/>
        <v>10000</v>
      </c>
    </row>
    <row r="25" spans="1:10" ht="25.5" x14ac:dyDescent="0.25">
      <c r="A25" s="228">
        <v>42</v>
      </c>
      <c r="B25" s="228"/>
      <c r="C25" s="228"/>
      <c r="D25" s="79" t="s">
        <v>43</v>
      </c>
      <c r="E25" s="31">
        <v>0</v>
      </c>
      <c r="F25" s="32">
        <v>0</v>
      </c>
      <c r="G25" s="32">
        <v>1400</v>
      </c>
      <c r="H25" s="110">
        <v>-292</v>
      </c>
      <c r="I25" s="147">
        <f t="shared" si="0"/>
        <v>1108</v>
      </c>
    </row>
    <row r="26" spans="1:10" ht="25.5" x14ac:dyDescent="0.25">
      <c r="A26" s="77">
        <v>45</v>
      </c>
      <c r="B26" s="78"/>
      <c r="C26" s="79"/>
      <c r="D26" s="78" t="s">
        <v>44</v>
      </c>
      <c r="E26" s="32"/>
      <c r="F26" s="32"/>
      <c r="G26" s="32">
        <v>8600</v>
      </c>
      <c r="H26" s="110">
        <v>292</v>
      </c>
      <c r="I26" s="147">
        <f t="shared" si="0"/>
        <v>8892</v>
      </c>
      <c r="J26" s="124"/>
    </row>
    <row r="27" spans="1:10" ht="29.25" hidden="1" customHeight="1" x14ac:dyDescent="0.25">
      <c r="A27" s="236" t="s">
        <v>95</v>
      </c>
      <c r="B27" s="236"/>
      <c r="C27" s="236"/>
      <c r="D27" s="125" t="s">
        <v>96</v>
      </c>
      <c r="E27" s="126">
        <v>1048663.49</v>
      </c>
      <c r="F27" s="127">
        <v>1049412</v>
      </c>
      <c r="G27" s="127">
        <v>1161855</v>
      </c>
      <c r="H27" s="128">
        <f>SUM(H28+H35+H45+H50+H80+H85+H89+H94+H109)</f>
        <v>106201</v>
      </c>
      <c r="I27" s="154">
        <f t="shared" si="0"/>
        <v>1268056</v>
      </c>
    </row>
    <row r="28" spans="1:10" ht="15" customHeight="1" x14ac:dyDescent="0.25">
      <c r="A28" s="231" t="s">
        <v>134</v>
      </c>
      <c r="B28" s="231"/>
      <c r="C28" s="231"/>
      <c r="D28" s="162" t="s">
        <v>97</v>
      </c>
      <c r="E28" s="163">
        <v>49647.55</v>
      </c>
      <c r="F28" s="159">
        <v>49777</v>
      </c>
      <c r="G28" s="159">
        <v>52070</v>
      </c>
      <c r="H28" s="160">
        <v>3115</v>
      </c>
      <c r="I28" s="164">
        <f t="shared" si="0"/>
        <v>55185</v>
      </c>
    </row>
    <row r="29" spans="1:10" ht="15" hidden="1" customHeight="1" x14ac:dyDescent="0.25">
      <c r="A29" s="232" t="s">
        <v>86</v>
      </c>
      <c r="B29" s="232"/>
      <c r="C29" s="232"/>
      <c r="D29" s="81" t="s">
        <v>87</v>
      </c>
      <c r="E29" s="69">
        <v>49647.55</v>
      </c>
      <c r="F29" s="70">
        <v>49777</v>
      </c>
      <c r="G29" s="70">
        <v>52070</v>
      </c>
      <c r="H29" s="105">
        <v>3115</v>
      </c>
      <c r="I29" s="112">
        <f t="shared" si="0"/>
        <v>55185</v>
      </c>
    </row>
    <row r="30" spans="1:10" ht="15" customHeight="1" x14ac:dyDescent="0.25">
      <c r="A30" s="233" t="s">
        <v>98</v>
      </c>
      <c r="B30" s="233"/>
      <c r="C30" s="233"/>
      <c r="D30" s="82" t="s">
        <v>99</v>
      </c>
      <c r="E30" s="75">
        <f>SUM(E31)</f>
        <v>49647.55</v>
      </c>
      <c r="F30" s="76">
        <v>49777</v>
      </c>
      <c r="G30" s="76">
        <v>52070</v>
      </c>
      <c r="H30" s="104">
        <v>3115</v>
      </c>
      <c r="I30" s="146">
        <f t="shared" si="0"/>
        <v>55185</v>
      </c>
    </row>
    <row r="31" spans="1:10" x14ac:dyDescent="0.25">
      <c r="A31" s="234">
        <v>3</v>
      </c>
      <c r="B31" s="234"/>
      <c r="C31" s="234"/>
      <c r="D31" s="83" t="s">
        <v>36</v>
      </c>
      <c r="E31" s="36">
        <f>SUM(E32:E33)</f>
        <v>49647.55</v>
      </c>
      <c r="F31" s="37">
        <v>49777</v>
      </c>
      <c r="G31" s="37">
        <v>52070</v>
      </c>
      <c r="H31" s="109">
        <f>SUM(H32:H33)</f>
        <v>3115</v>
      </c>
      <c r="I31" s="147">
        <f t="shared" si="0"/>
        <v>55185</v>
      </c>
    </row>
    <row r="32" spans="1:10" x14ac:dyDescent="0.25">
      <c r="A32" s="77">
        <v>31</v>
      </c>
      <c r="B32" s="87"/>
      <c r="C32" s="79"/>
      <c r="D32" s="79" t="s">
        <v>37</v>
      </c>
      <c r="E32" s="31">
        <v>48023.33</v>
      </c>
      <c r="F32" s="32">
        <v>48152</v>
      </c>
      <c r="G32" s="32">
        <v>49640</v>
      </c>
      <c r="H32" s="110">
        <v>3545</v>
      </c>
      <c r="I32" s="147">
        <f t="shared" si="0"/>
        <v>53185</v>
      </c>
    </row>
    <row r="33" spans="1:9" x14ac:dyDescent="0.25">
      <c r="A33" s="228">
        <v>32</v>
      </c>
      <c r="B33" s="228"/>
      <c r="C33" s="228"/>
      <c r="D33" s="79" t="s">
        <v>38</v>
      </c>
      <c r="E33" s="31">
        <v>1624.22</v>
      </c>
      <c r="F33" s="32">
        <v>1625</v>
      </c>
      <c r="G33" s="32">
        <v>2430</v>
      </c>
      <c r="H33" s="110">
        <v>-430</v>
      </c>
      <c r="I33" s="147">
        <f t="shared" si="0"/>
        <v>2000</v>
      </c>
    </row>
    <row r="34" spans="1:9" ht="15" customHeight="1" x14ac:dyDescent="0.25">
      <c r="A34" s="231" t="s">
        <v>100</v>
      </c>
      <c r="B34" s="231"/>
      <c r="C34" s="231"/>
      <c r="D34" s="162" t="s">
        <v>101</v>
      </c>
      <c r="E34" s="163">
        <v>0</v>
      </c>
      <c r="F34" s="159">
        <v>0</v>
      </c>
      <c r="G34" s="159">
        <v>2650</v>
      </c>
      <c r="H34" s="160">
        <v>2550</v>
      </c>
      <c r="I34" s="164">
        <f t="shared" si="0"/>
        <v>5200</v>
      </c>
    </row>
    <row r="35" spans="1:9" ht="15" hidden="1" customHeight="1" x14ac:dyDescent="0.25">
      <c r="A35" s="232" t="s">
        <v>86</v>
      </c>
      <c r="B35" s="232"/>
      <c r="C35" s="232"/>
      <c r="D35" s="81" t="s">
        <v>87</v>
      </c>
      <c r="E35" s="69">
        <v>0</v>
      </c>
      <c r="F35" s="70">
        <v>0</v>
      </c>
      <c r="G35" s="70">
        <v>2650</v>
      </c>
      <c r="H35" s="105">
        <v>2550</v>
      </c>
      <c r="I35" s="112">
        <f t="shared" si="0"/>
        <v>5200</v>
      </c>
    </row>
    <row r="36" spans="1:9" ht="15" customHeight="1" x14ac:dyDescent="0.25">
      <c r="A36" s="233" t="s">
        <v>98</v>
      </c>
      <c r="B36" s="233"/>
      <c r="C36" s="233"/>
      <c r="D36" s="82" t="s">
        <v>99</v>
      </c>
      <c r="E36" s="75">
        <v>0</v>
      </c>
      <c r="F36" s="76">
        <v>0</v>
      </c>
      <c r="G36" s="76">
        <v>2650</v>
      </c>
      <c r="H36" s="104">
        <v>2550</v>
      </c>
      <c r="I36" s="146">
        <f t="shared" si="0"/>
        <v>5200</v>
      </c>
    </row>
    <row r="37" spans="1:9" x14ac:dyDescent="0.25">
      <c r="A37" s="229">
        <v>3</v>
      </c>
      <c r="B37" s="229"/>
      <c r="C37" s="229"/>
      <c r="D37" s="129" t="s">
        <v>36</v>
      </c>
      <c r="E37" s="130">
        <v>0</v>
      </c>
      <c r="F37" s="131">
        <v>0</v>
      </c>
      <c r="G37" s="131">
        <v>2650</v>
      </c>
      <c r="H37" s="132">
        <v>2550</v>
      </c>
      <c r="I37" s="147">
        <f t="shared" si="0"/>
        <v>5200</v>
      </c>
    </row>
    <row r="38" spans="1:9" x14ac:dyDescent="0.25">
      <c r="A38" s="230">
        <v>32</v>
      </c>
      <c r="B38" s="230"/>
      <c r="C38" s="230"/>
      <c r="D38" s="133" t="s">
        <v>38</v>
      </c>
      <c r="E38" s="134">
        <v>0</v>
      </c>
      <c r="F38" s="135">
        <v>0</v>
      </c>
      <c r="G38" s="131">
        <v>2650</v>
      </c>
      <c r="H38" s="132">
        <v>2550</v>
      </c>
      <c r="I38" s="147">
        <f t="shared" si="0"/>
        <v>5200</v>
      </c>
    </row>
    <row r="39" spans="1:9" ht="15" customHeight="1" x14ac:dyDescent="0.25">
      <c r="A39" s="231" t="s">
        <v>135</v>
      </c>
      <c r="B39" s="231"/>
      <c r="C39" s="231"/>
      <c r="D39" s="157" t="s">
        <v>102</v>
      </c>
      <c r="E39" s="163">
        <v>337.92</v>
      </c>
      <c r="F39" s="161">
        <v>550</v>
      </c>
      <c r="G39" s="159">
        <v>500</v>
      </c>
      <c r="H39" s="160"/>
      <c r="I39" s="164">
        <f t="shared" si="0"/>
        <v>500</v>
      </c>
    </row>
    <row r="40" spans="1:9" ht="15" hidden="1" customHeight="1" x14ac:dyDescent="0.25">
      <c r="A40" s="232" t="s">
        <v>103</v>
      </c>
      <c r="B40" s="232"/>
      <c r="C40" s="232"/>
      <c r="D40" s="81" t="s">
        <v>104</v>
      </c>
      <c r="E40" s="69">
        <v>337.92</v>
      </c>
      <c r="F40" s="112">
        <v>550</v>
      </c>
      <c r="G40" s="70">
        <v>500</v>
      </c>
      <c r="H40" s="105"/>
      <c r="I40" s="112">
        <f t="shared" si="0"/>
        <v>500</v>
      </c>
    </row>
    <row r="41" spans="1:9" ht="19.5" customHeight="1" x14ac:dyDescent="0.25">
      <c r="A41" s="233" t="s">
        <v>105</v>
      </c>
      <c r="B41" s="233"/>
      <c r="C41" s="233"/>
      <c r="D41" s="82" t="s">
        <v>106</v>
      </c>
      <c r="E41" s="75">
        <v>337.92</v>
      </c>
      <c r="F41" s="111">
        <v>550</v>
      </c>
      <c r="G41" s="76">
        <v>500</v>
      </c>
      <c r="H41" s="104"/>
      <c r="I41" s="146">
        <f t="shared" si="0"/>
        <v>500</v>
      </c>
    </row>
    <row r="42" spans="1:9" x14ac:dyDescent="0.25">
      <c r="A42" s="119">
        <v>3</v>
      </c>
      <c r="B42" s="78"/>
      <c r="C42" s="133"/>
      <c r="D42" s="129" t="s">
        <v>36</v>
      </c>
      <c r="E42" s="130">
        <v>337.92</v>
      </c>
      <c r="F42" s="136">
        <v>550</v>
      </c>
      <c r="G42" s="131">
        <v>500</v>
      </c>
      <c r="H42" s="132"/>
      <c r="I42" s="147">
        <f t="shared" si="0"/>
        <v>500</v>
      </c>
    </row>
    <row r="43" spans="1:9" x14ac:dyDescent="0.25">
      <c r="A43" s="77">
        <v>32</v>
      </c>
      <c r="B43" s="78"/>
      <c r="C43" s="133"/>
      <c r="D43" s="133" t="s">
        <v>38</v>
      </c>
      <c r="E43" s="134">
        <v>337.92</v>
      </c>
      <c r="F43" s="135">
        <v>550</v>
      </c>
      <c r="G43" s="131">
        <v>500</v>
      </c>
      <c r="H43" s="132"/>
      <c r="I43" s="147">
        <f t="shared" si="0"/>
        <v>500</v>
      </c>
    </row>
    <row r="44" spans="1:9" ht="25.5" customHeight="1" x14ac:dyDescent="0.25">
      <c r="A44" s="231" t="s">
        <v>136</v>
      </c>
      <c r="B44" s="231"/>
      <c r="C44" s="231"/>
      <c r="D44" s="165" t="s">
        <v>137</v>
      </c>
      <c r="E44" s="166">
        <v>906370.71</v>
      </c>
      <c r="F44" s="167">
        <v>904600</v>
      </c>
      <c r="G44" s="167">
        <v>979200</v>
      </c>
      <c r="H44" s="168"/>
      <c r="I44" s="164">
        <f t="shared" si="0"/>
        <v>979200</v>
      </c>
    </row>
    <row r="45" spans="1:9" ht="13.5" hidden="1" customHeight="1" x14ac:dyDescent="0.25">
      <c r="A45" s="232" t="s">
        <v>91</v>
      </c>
      <c r="B45" s="232"/>
      <c r="C45" s="232"/>
      <c r="D45" s="89" t="s">
        <v>92</v>
      </c>
      <c r="E45" s="90">
        <f>SUM(E46)</f>
        <v>906370.71</v>
      </c>
      <c r="F45" s="70">
        <v>904600</v>
      </c>
      <c r="G45" s="70">
        <v>979200</v>
      </c>
      <c r="H45" s="105">
        <v>85300</v>
      </c>
      <c r="I45" s="112">
        <f t="shared" si="0"/>
        <v>1064500</v>
      </c>
    </row>
    <row r="46" spans="1:9" ht="13.5" customHeight="1" x14ac:dyDescent="0.25">
      <c r="A46" s="233" t="s">
        <v>107</v>
      </c>
      <c r="B46" s="233"/>
      <c r="C46" s="233"/>
      <c r="D46" s="91" t="s">
        <v>108</v>
      </c>
      <c r="E46" s="92">
        <f>SUM(E47)</f>
        <v>906370.71</v>
      </c>
      <c r="F46" s="76">
        <v>904600</v>
      </c>
      <c r="G46" s="76">
        <v>979200</v>
      </c>
      <c r="H46" s="104">
        <v>85300</v>
      </c>
      <c r="I46" s="146">
        <f t="shared" si="0"/>
        <v>1064500</v>
      </c>
    </row>
    <row r="47" spans="1:9" x14ac:dyDescent="0.25">
      <c r="A47" s="229">
        <v>3</v>
      </c>
      <c r="B47" s="229"/>
      <c r="C47" s="229"/>
      <c r="D47" s="129" t="s">
        <v>36</v>
      </c>
      <c r="E47" s="130">
        <f>SUM(E48:E49)</f>
        <v>906370.71</v>
      </c>
      <c r="F47" s="131">
        <v>904600</v>
      </c>
      <c r="G47" s="131">
        <v>979200</v>
      </c>
      <c r="H47" s="132">
        <v>8530</v>
      </c>
      <c r="I47" s="147">
        <f t="shared" si="0"/>
        <v>987730</v>
      </c>
    </row>
    <row r="48" spans="1:9" x14ac:dyDescent="0.25">
      <c r="A48" s="137">
        <v>31</v>
      </c>
      <c r="B48" s="138"/>
      <c r="C48" s="133"/>
      <c r="D48" s="133" t="s">
        <v>37</v>
      </c>
      <c r="E48" s="134">
        <v>872850.59</v>
      </c>
      <c r="F48" s="135">
        <v>868742</v>
      </c>
      <c r="G48" s="135">
        <v>932400</v>
      </c>
      <c r="H48" s="139">
        <v>85300</v>
      </c>
      <c r="I48" s="147">
        <f t="shared" si="0"/>
        <v>1017700</v>
      </c>
    </row>
    <row r="49" spans="1:9" x14ac:dyDescent="0.25">
      <c r="A49" s="230">
        <v>32</v>
      </c>
      <c r="B49" s="230"/>
      <c r="C49" s="230"/>
      <c r="D49" s="133" t="s">
        <v>38</v>
      </c>
      <c r="E49" s="134">
        <v>33520.120000000003</v>
      </c>
      <c r="F49" s="135">
        <v>35858</v>
      </c>
      <c r="G49" s="135">
        <v>46800</v>
      </c>
      <c r="H49" s="139"/>
      <c r="I49" s="147">
        <f t="shared" si="0"/>
        <v>46800</v>
      </c>
    </row>
    <row r="50" spans="1:9" ht="25.5" x14ac:dyDescent="0.25">
      <c r="A50" s="231" t="s">
        <v>148</v>
      </c>
      <c r="B50" s="231"/>
      <c r="C50" s="231"/>
      <c r="D50" s="165" t="s">
        <v>137</v>
      </c>
      <c r="E50" s="169">
        <v>0</v>
      </c>
      <c r="F50" s="170">
        <v>0</v>
      </c>
      <c r="G50" s="170">
        <v>0</v>
      </c>
      <c r="H50" s="171">
        <v>2000</v>
      </c>
      <c r="I50" s="164">
        <v>2000</v>
      </c>
    </row>
    <row r="51" spans="1:9" hidden="1" x14ac:dyDescent="0.25">
      <c r="A51" s="232" t="s">
        <v>91</v>
      </c>
      <c r="B51" s="232"/>
      <c r="C51" s="232"/>
      <c r="D51" s="89" t="s">
        <v>92</v>
      </c>
      <c r="E51" s="152">
        <v>0</v>
      </c>
      <c r="F51" s="153">
        <v>0</v>
      </c>
      <c r="G51" s="153">
        <v>0</v>
      </c>
      <c r="H51" s="156">
        <v>2000</v>
      </c>
      <c r="I51" s="148">
        <v>2000</v>
      </c>
    </row>
    <row r="52" spans="1:9" x14ac:dyDescent="0.25">
      <c r="A52" s="233" t="s">
        <v>107</v>
      </c>
      <c r="B52" s="233"/>
      <c r="C52" s="233"/>
      <c r="D52" s="91" t="s">
        <v>108</v>
      </c>
      <c r="E52" s="149">
        <v>0</v>
      </c>
      <c r="F52" s="150">
        <v>0</v>
      </c>
      <c r="G52" s="150">
        <v>0</v>
      </c>
      <c r="H52" s="151">
        <v>2000</v>
      </c>
      <c r="I52" s="146">
        <v>2000</v>
      </c>
    </row>
    <row r="53" spans="1:9" x14ac:dyDescent="0.25">
      <c r="A53" s="229">
        <v>3</v>
      </c>
      <c r="B53" s="229"/>
      <c r="C53" s="229"/>
      <c r="D53" s="129" t="s">
        <v>36</v>
      </c>
      <c r="E53" s="134">
        <v>0</v>
      </c>
      <c r="F53" s="135">
        <v>0</v>
      </c>
      <c r="G53" s="135">
        <v>0</v>
      </c>
      <c r="H53" s="139">
        <v>2000</v>
      </c>
      <c r="I53" s="147">
        <v>2000</v>
      </c>
    </row>
    <row r="54" spans="1:9" x14ac:dyDescent="0.25">
      <c r="A54" s="230">
        <v>32</v>
      </c>
      <c r="B54" s="230"/>
      <c r="C54" s="230"/>
      <c r="D54" s="133" t="s">
        <v>38</v>
      </c>
      <c r="E54" s="134">
        <v>0</v>
      </c>
      <c r="F54" s="135">
        <v>0</v>
      </c>
      <c r="G54" s="135">
        <v>0</v>
      </c>
      <c r="H54" s="139">
        <v>2000</v>
      </c>
      <c r="I54" s="147">
        <v>2000</v>
      </c>
    </row>
    <row r="55" spans="1:9" ht="15" customHeight="1" x14ac:dyDescent="0.25">
      <c r="A55" s="231" t="s">
        <v>138</v>
      </c>
      <c r="B55" s="231"/>
      <c r="C55" s="231"/>
      <c r="D55" s="162" t="s">
        <v>109</v>
      </c>
      <c r="E55" s="163">
        <f>SUM(E56+E71)</f>
        <v>30519.14</v>
      </c>
      <c r="F55" s="159">
        <v>30140</v>
      </c>
      <c r="G55" s="159">
        <v>32500</v>
      </c>
      <c r="H55" s="160"/>
      <c r="I55" s="164">
        <f t="shared" si="0"/>
        <v>32500</v>
      </c>
    </row>
    <row r="56" spans="1:9" ht="15" hidden="1" customHeight="1" x14ac:dyDescent="0.25">
      <c r="A56" s="232" t="s">
        <v>103</v>
      </c>
      <c r="B56" s="232"/>
      <c r="C56" s="232"/>
      <c r="D56" s="81" t="s">
        <v>104</v>
      </c>
      <c r="E56" s="69">
        <v>2408.08</v>
      </c>
      <c r="F56" s="70">
        <v>2790</v>
      </c>
      <c r="G56" s="70">
        <v>2500</v>
      </c>
      <c r="H56" s="105"/>
      <c r="I56" s="112">
        <f t="shared" si="0"/>
        <v>2500</v>
      </c>
    </row>
    <row r="57" spans="1:9" ht="16.5" customHeight="1" x14ac:dyDescent="0.25">
      <c r="A57" s="233" t="s">
        <v>105</v>
      </c>
      <c r="B57" s="233"/>
      <c r="C57" s="233"/>
      <c r="D57" s="82" t="s">
        <v>106</v>
      </c>
      <c r="E57" s="75">
        <v>2408.08</v>
      </c>
      <c r="F57" s="76">
        <v>2790</v>
      </c>
      <c r="G57" s="76">
        <v>2500</v>
      </c>
      <c r="H57" s="104"/>
      <c r="I57" s="146">
        <f t="shared" si="0"/>
        <v>2500</v>
      </c>
    </row>
    <row r="58" spans="1:9" x14ac:dyDescent="0.25">
      <c r="A58" s="234">
        <v>3</v>
      </c>
      <c r="B58" s="234"/>
      <c r="C58" s="234"/>
      <c r="D58" s="83" t="s">
        <v>36</v>
      </c>
      <c r="E58" s="36">
        <v>2408.08</v>
      </c>
      <c r="F58" s="37">
        <v>2790</v>
      </c>
      <c r="G58" s="37">
        <v>2500</v>
      </c>
      <c r="H58" s="109"/>
      <c r="I58" s="147">
        <f t="shared" si="0"/>
        <v>2500</v>
      </c>
    </row>
    <row r="59" spans="1:9" x14ac:dyDescent="0.25">
      <c r="A59" s="228">
        <v>32</v>
      </c>
      <c r="B59" s="228"/>
      <c r="C59" s="228"/>
      <c r="D59" s="79" t="s">
        <v>38</v>
      </c>
      <c r="E59" s="31">
        <v>2408.08</v>
      </c>
      <c r="F59" s="32">
        <v>2790</v>
      </c>
      <c r="G59" s="32">
        <v>2500</v>
      </c>
      <c r="H59" s="110"/>
      <c r="I59" s="147">
        <f t="shared" si="0"/>
        <v>2500</v>
      </c>
    </row>
    <row r="60" spans="1:9" ht="15" hidden="1" customHeight="1" x14ac:dyDescent="0.25">
      <c r="A60" s="232" t="s">
        <v>91</v>
      </c>
      <c r="B60" s="232"/>
      <c r="C60" s="232"/>
      <c r="D60" s="81" t="s">
        <v>92</v>
      </c>
      <c r="E60" s="88"/>
      <c r="F60" s="70"/>
      <c r="G60" s="70"/>
      <c r="H60" s="105"/>
      <c r="I60" s="112">
        <f t="shared" si="0"/>
        <v>0</v>
      </c>
    </row>
    <row r="61" spans="1:9" ht="15" hidden="1" customHeight="1" x14ac:dyDescent="0.25">
      <c r="A61" s="233" t="s">
        <v>107</v>
      </c>
      <c r="B61" s="233"/>
      <c r="C61" s="233"/>
      <c r="D61" s="82" t="s">
        <v>108</v>
      </c>
      <c r="E61" s="75"/>
      <c r="F61" s="76"/>
      <c r="G61" s="76"/>
      <c r="H61" s="104"/>
      <c r="I61" s="112">
        <f t="shared" si="0"/>
        <v>0</v>
      </c>
    </row>
    <row r="62" spans="1:9" hidden="1" x14ac:dyDescent="0.25">
      <c r="A62" s="234">
        <v>3</v>
      </c>
      <c r="B62" s="234"/>
      <c r="C62" s="234"/>
      <c r="D62" s="83" t="s">
        <v>36</v>
      </c>
      <c r="E62" s="31"/>
      <c r="F62" s="37"/>
      <c r="G62" s="37"/>
      <c r="H62" s="109"/>
      <c r="I62" s="112">
        <f t="shared" si="0"/>
        <v>0</v>
      </c>
    </row>
    <row r="63" spans="1:9" hidden="1" x14ac:dyDescent="0.25">
      <c r="A63" s="228">
        <v>32</v>
      </c>
      <c r="B63" s="228"/>
      <c r="C63" s="228"/>
      <c r="D63" s="79" t="s">
        <v>38</v>
      </c>
      <c r="E63" s="31"/>
      <c r="F63" s="32"/>
      <c r="G63" s="32"/>
      <c r="H63" s="110"/>
      <c r="I63" s="112">
        <f t="shared" si="0"/>
        <v>0</v>
      </c>
    </row>
    <row r="64" spans="1:9" ht="25.5" hidden="1" customHeight="1" x14ac:dyDescent="0.25">
      <c r="A64" s="235" t="s">
        <v>110</v>
      </c>
      <c r="B64" s="235"/>
      <c r="C64" s="235"/>
      <c r="D64" s="84" t="s">
        <v>111</v>
      </c>
      <c r="E64" s="64"/>
      <c r="F64" s="3"/>
      <c r="G64" s="4"/>
      <c r="H64" s="108"/>
      <c r="I64" s="112">
        <f t="shared" si="0"/>
        <v>0</v>
      </c>
    </row>
    <row r="65" spans="1:9" ht="15" hidden="1" customHeight="1" x14ac:dyDescent="0.25">
      <c r="A65" s="232" t="s">
        <v>86</v>
      </c>
      <c r="B65" s="232"/>
      <c r="C65" s="232"/>
      <c r="D65" s="81" t="s">
        <v>87</v>
      </c>
      <c r="E65" s="69"/>
      <c r="F65" s="70"/>
      <c r="G65" s="93"/>
      <c r="H65" s="105"/>
      <c r="I65" s="112">
        <f t="shared" si="0"/>
        <v>0</v>
      </c>
    </row>
    <row r="66" spans="1:9" ht="15" hidden="1" customHeight="1" x14ac:dyDescent="0.25">
      <c r="A66" s="233" t="s">
        <v>88</v>
      </c>
      <c r="B66" s="233"/>
      <c r="C66" s="233"/>
      <c r="D66" s="82" t="s">
        <v>112</v>
      </c>
      <c r="E66" s="75"/>
      <c r="F66" s="76"/>
      <c r="G66" s="94"/>
      <c r="H66" s="104"/>
      <c r="I66" s="112">
        <f t="shared" si="0"/>
        <v>0</v>
      </c>
    </row>
    <row r="67" spans="1:9" hidden="1" x14ac:dyDescent="0.25">
      <c r="A67" s="234">
        <v>3</v>
      </c>
      <c r="B67" s="234"/>
      <c r="C67" s="234"/>
      <c r="D67" s="83" t="s">
        <v>36</v>
      </c>
      <c r="E67" s="36"/>
      <c r="F67" s="37"/>
      <c r="G67" s="95"/>
      <c r="H67" s="109"/>
      <c r="I67" s="112">
        <f t="shared" si="0"/>
        <v>0</v>
      </c>
    </row>
    <row r="68" spans="1:9" hidden="1" x14ac:dyDescent="0.25">
      <c r="A68" s="228">
        <v>32</v>
      </c>
      <c r="B68" s="228"/>
      <c r="C68" s="228"/>
      <c r="D68" s="79" t="s">
        <v>38</v>
      </c>
      <c r="E68" s="31"/>
      <c r="F68" s="32"/>
      <c r="G68" s="95"/>
      <c r="H68" s="109"/>
      <c r="I68" s="112">
        <f t="shared" si="0"/>
        <v>0</v>
      </c>
    </row>
    <row r="69" spans="1:9" ht="25.5" hidden="1" customHeight="1" x14ac:dyDescent="0.25">
      <c r="A69" s="235" t="s">
        <v>113</v>
      </c>
      <c r="B69" s="235"/>
      <c r="C69" s="235"/>
      <c r="D69" s="84" t="s">
        <v>114</v>
      </c>
      <c r="E69" s="85"/>
      <c r="F69" s="86"/>
      <c r="G69" s="96"/>
      <c r="H69" s="108"/>
      <c r="I69" s="112">
        <f t="shared" si="0"/>
        <v>0</v>
      </c>
    </row>
    <row r="70" spans="1:9" ht="15" hidden="1" customHeight="1" x14ac:dyDescent="0.25">
      <c r="A70" s="232" t="s">
        <v>115</v>
      </c>
      <c r="B70" s="232"/>
      <c r="C70" s="232"/>
      <c r="D70" s="81" t="s">
        <v>116</v>
      </c>
      <c r="E70" s="69"/>
      <c r="F70" s="70"/>
      <c r="G70" s="93"/>
      <c r="H70" s="105"/>
      <c r="I70" s="112">
        <f t="shared" si="0"/>
        <v>0</v>
      </c>
    </row>
    <row r="71" spans="1:9" ht="15" hidden="1" customHeight="1" x14ac:dyDescent="0.25">
      <c r="A71" s="232" t="s">
        <v>91</v>
      </c>
      <c r="B71" s="232"/>
      <c r="C71" s="232"/>
      <c r="D71" s="81" t="s">
        <v>92</v>
      </c>
      <c r="E71" s="69">
        <v>28111.06</v>
      </c>
      <c r="F71" s="70">
        <v>27350</v>
      </c>
      <c r="G71" s="70">
        <v>30000</v>
      </c>
      <c r="H71" s="105"/>
      <c r="I71" s="112">
        <f t="shared" si="0"/>
        <v>30000</v>
      </c>
    </row>
    <row r="72" spans="1:9" ht="15" customHeight="1" x14ac:dyDescent="0.25">
      <c r="A72" s="233" t="s">
        <v>107</v>
      </c>
      <c r="B72" s="233"/>
      <c r="C72" s="233"/>
      <c r="D72" s="82" t="s">
        <v>108</v>
      </c>
      <c r="E72" s="75">
        <v>28111.06</v>
      </c>
      <c r="F72" s="76">
        <v>27350</v>
      </c>
      <c r="G72" s="76">
        <v>30000</v>
      </c>
      <c r="H72" s="104"/>
      <c r="I72" s="146">
        <f t="shared" si="0"/>
        <v>30000</v>
      </c>
    </row>
    <row r="73" spans="1:9" ht="14.25" customHeight="1" x14ac:dyDescent="0.25">
      <c r="A73" s="229">
        <v>3</v>
      </c>
      <c r="B73" s="229"/>
      <c r="C73" s="229"/>
      <c r="D73" s="129" t="s">
        <v>36</v>
      </c>
      <c r="E73" s="130">
        <v>28111.06</v>
      </c>
      <c r="F73" s="131">
        <v>27350</v>
      </c>
      <c r="G73" s="131">
        <v>30000</v>
      </c>
      <c r="H73" s="132"/>
      <c r="I73" s="147">
        <f t="shared" si="0"/>
        <v>30000</v>
      </c>
    </row>
    <row r="74" spans="1:9" x14ac:dyDescent="0.25">
      <c r="A74" s="230">
        <v>32</v>
      </c>
      <c r="B74" s="230"/>
      <c r="C74" s="230"/>
      <c r="D74" s="133" t="s">
        <v>38</v>
      </c>
      <c r="E74" s="130">
        <v>28111.06</v>
      </c>
      <c r="F74" s="131">
        <v>27350</v>
      </c>
      <c r="G74" s="135">
        <v>30000</v>
      </c>
      <c r="H74" s="139"/>
      <c r="I74" s="147">
        <f t="shared" si="0"/>
        <v>30000</v>
      </c>
    </row>
    <row r="75" spans="1:9" ht="25.5" customHeight="1" x14ac:dyDescent="0.25">
      <c r="A75" s="231" t="s">
        <v>139</v>
      </c>
      <c r="B75" s="231"/>
      <c r="C75" s="231"/>
      <c r="D75" s="162" t="s">
        <v>111</v>
      </c>
      <c r="E75" s="172">
        <v>7816.86</v>
      </c>
      <c r="F75" s="167">
        <v>7662</v>
      </c>
      <c r="G75" s="167">
        <v>7849</v>
      </c>
      <c r="H75" s="168"/>
      <c r="I75" s="164">
        <f t="shared" si="0"/>
        <v>7849</v>
      </c>
    </row>
    <row r="76" spans="1:9" ht="14.25" hidden="1" customHeight="1" x14ac:dyDescent="0.25">
      <c r="A76" s="232" t="s">
        <v>86</v>
      </c>
      <c r="B76" s="232"/>
      <c r="C76" s="232"/>
      <c r="D76" s="81" t="s">
        <v>87</v>
      </c>
      <c r="E76" s="69">
        <v>7048.32</v>
      </c>
      <c r="F76" s="70">
        <v>7049</v>
      </c>
      <c r="G76" s="112">
        <v>7049</v>
      </c>
      <c r="H76" s="105"/>
      <c r="I76" s="112">
        <f t="shared" si="0"/>
        <v>7049</v>
      </c>
    </row>
    <row r="77" spans="1:9" ht="15" customHeight="1" x14ac:dyDescent="0.25">
      <c r="A77" s="233" t="s">
        <v>88</v>
      </c>
      <c r="B77" s="233"/>
      <c r="C77" s="233"/>
      <c r="D77" s="82" t="s">
        <v>112</v>
      </c>
      <c r="E77" s="75">
        <v>7048.32</v>
      </c>
      <c r="F77" s="76">
        <v>7049</v>
      </c>
      <c r="G77" s="76">
        <v>7049</v>
      </c>
      <c r="H77" s="104"/>
      <c r="I77" s="146">
        <f t="shared" si="0"/>
        <v>7049</v>
      </c>
    </row>
    <row r="78" spans="1:9" x14ac:dyDescent="0.25">
      <c r="A78" s="234">
        <v>3</v>
      </c>
      <c r="B78" s="234"/>
      <c r="C78" s="234"/>
      <c r="D78" s="83" t="s">
        <v>36</v>
      </c>
      <c r="E78" s="36">
        <v>7048.32</v>
      </c>
      <c r="F78" s="37">
        <v>7049</v>
      </c>
      <c r="G78" s="37">
        <v>7049</v>
      </c>
      <c r="H78" s="109"/>
      <c r="I78" s="147">
        <f t="shared" ref="I78:I115" si="1">SUM(G78+H78)</f>
        <v>7049</v>
      </c>
    </row>
    <row r="79" spans="1:9" x14ac:dyDescent="0.25">
      <c r="A79" s="228">
        <v>32</v>
      </c>
      <c r="B79" s="228"/>
      <c r="C79" s="228"/>
      <c r="D79" s="79" t="s">
        <v>38</v>
      </c>
      <c r="E79" s="36">
        <v>7048.32</v>
      </c>
      <c r="F79" s="32">
        <v>7049</v>
      </c>
      <c r="G79" s="32">
        <v>7049</v>
      </c>
      <c r="H79" s="110"/>
      <c r="I79" s="147">
        <f t="shared" si="1"/>
        <v>7049</v>
      </c>
    </row>
    <row r="80" spans="1:9" ht="15" hidden="1" customHeight="1" x14ac:dyDescent="0.25">
      <c r="A80" s="232" t="s">
        <v>91</v>
      </c>
      <c r="B80" s="232"/>
      <c r="C80" s="232"/>
      <c r="D80" s="81" t="s">
        <v>92</v>
      </c>
      <c r="E80" s="69">
        <v>768.54</v>
      </c>
      <c r="F80" s="70">
        <v>613</v>
      </c>
      <c r="G80" s="70">
        <v>800</v>
      </c>
      <c r="H80" s="105">
        <v>345</v>
      </c>
      <c r="I80" s="112">
        <f t="shared" si="1"/>
        <v>1145</v>
      </c>
    </row>
    <row r="81" spans="1:9" ht="15" customHeight="1" x14ac:dyDescent="0.25">
      <c r="A81" s="233" t="s">
        <v>107</v>
      </c>
      <c r="B81" s="233"/>
      <c r="C81" s="233"/>
      <c r="D81" s="82" t="s">
        <v>108</v>
      </c>
      <c r="E81" s="75">
        <v>768.54</v>
      </c>
      <c r="F81" s="76">
        <v>613</v>
      </c>
      <c r="G81" s="76">
        <v>800</v>
      </c>
      <c r="H81" s="104">
        <v>345</v>
      </c>
      <c r="I81" s="146">
        <f t="shared" si="1"/>
        <v>1145</v>
      </c>
    </row>
    <row r="82" spans="1:9" x14ac:dyDescent="0.25">
      <c r="A82" s="137">
        <v>3</v>
      </c>
      <c r="B82" s="140"/>
      <c r="C82" s="133"/>
      <c r="D82" s="129" t="s">
        <v>36</v>
      </c>
      <c r="E82" s="130">
        <v>768.54</v>
      </c>
      <c r="F82" s="131">
        <v>613</v>
      </c>
      <c r="G82" s="135">
        <v>800</v>
      </c>
      <c r="H82" s="139">
        <v>345</v>
      </c>
      <c r="I82" s="147">
        <f t="shared" si="1"/>
        <v>1145</v>
      </c>
    </row>
    <row r="83" spans="1:9" x14ac:dyDescent="0.25">
      <c r="A83" s="137">
        <v>32</v>
      </c>
      <c r="B83" s="140"/>
      <c r="C83" s="133"/>
      <c r="D83" s="133" t="s">
        <v>38</v>
      </c>
      <c r="E83" s="134">
        <v>768.54</v>
      </c>
      <c r="F83" s="135">
        <v>613</v>
      </c>
      <c r="G83" s="135">
        <v>800</v>
      </c>
      <c r="H83" s="139">
        <v>345</v>
      </c>
      <c r="I83" s="147">
        <f t="shared" si="1"/>
        <v>1145</v>
      </c>
    </row>
    <row r="84" spans="1:9" ht="25.5" customHeight="1" x14ac:dyDescent="0.25">
      <c r="A84" s="231" t="s">
        <v>140</v>
      </c>
      <c r="B84" s="231"/>
      <c r="C84" s="231"/>
      <c r="D84" s="162" t="s">
        <v>114</v>
      </c>
      <c r="E84" s="172">
        <f>SUM(E85+E89)</f>
        <v>767.76</v>
      </c>
      <c r="F84" s="173">
        <f>SUM(F85+F89)</f>
        <v>4432</v>
      </c>
      <c r="G84" s="167">
        <v>2270</v>
      </c>
      <c r="H84" s="168">
        <f>SUM(H85+H89)</f>
        <v>-244</v>
      </c>
      <c r="I84" s="164">
        <f t="shared" si="1"/>
        <v>2026</v>
      </c>
    </row>
    <row r="85" spans="1:9" ht="15" hidden="1" customHeight="1" x14ac:dyDescent="0.25">
      <c r="A85" s="232" t="s">
        <v>117</v>
      </c>
      <c r="B85" s="232"/>
      <c r="C85" s="232"/>
      <c r="D85" s="81" t="s">
        <v>116</v>
      </c>
      <c r="E85" s="69">
        <v>460.86</v>
      </c>
      <c r="F85" s="70">
        <v>1361</v>
      </c>
      <c r="G85" s="70">
        <v>2000</v>
      </c>
      <c r="H85" s="105">
        <v>-200</v>
      </c>
      <c r="I85" s="112">
        <f t="shared" si="1"/>
        <v>1800</v>
      </c>
    </row>
    <row r="86" spans="1:9" ht="15" customHeight="1" x14ac:dyDescent="0.25">
      <c r="A86" s="233" t="s">
        <v>115</v>
      </c>
      <c r="B86" s="233"/>
      <c r="C86" s="233"/>
      <c r="D86" s="82" t="s">
        <v>116</v>
      </c>
      <c r="E86" s="75">
        <v>460.86</v>
      </c>
      <c r="F86" s="76">
        <v>1361</v>
      </c>
      <c r="G86" s="76">
        <v>2000</v>
      </c>
      <c r="H86" s="104">
        <v>-200</v>
      </c>
      <c r="I86" s="146">
        <f t="shared" si="1"/>
        <v>1800</v>
      </c>
    </row>
    <row r="87" spans="1:9" x14ac:dyDescent="0.25">
      <c r="A87" s="234">
        <v>3</v>
      </c>
      <c r="B87" s="234"/>
      <c r="C87" s="234"/>
      <c r="D87" s="83" t="s">
        <v>36</v>
      </c>
      <c r="E87" s="36">
        <v>460.86</v>
      </c>
      <c r="F87" s="37">
        <v>1361</v>
      </c>
      <c r="G87" s="37">
        <v>2000</v>
      </c>
      <c r="H87" s="109">
        <v>-200</v>
      </c>
      <c r="I87" s="147">
        <f t="shared" si="1"/>
        <v>1800</v>
      </c>
    </row>
    <row r="88" spans="1:9" x14ac:dyDescent="0.25">
      <c r="A88" s="228">
        <v>32</v>
      </c>
      <c r="B88" s="228"/>
      <c r="C88" s="228"/>
      <c r="D88" s="79" t="s">
        <v>38</v>
      </c>
      <c r="E88" s="31">
        <v>460.86</v>
      </c>
      <c r="F88" s="32">
        <v>1361</v>
      </c>
      <c r="G88" s="37">
        <v>2000</v>
      </c>
      <c r="H88" s="109">
        <v>-200</v>
      </c>
      <c r="I88" s="147">
        <f t="shared" si="1"/>
        <v>1800</v>
      </c>
    </row>
    <row r="89" spans="1:9" ht="15" hidden="1" customHeight="1" x14ac:dyDescent="0.25">
      <c r="A89" s="232" t="s">
        <v>91</v>
      </c>
      <c r="B89" s="232"/>
      <c r="C89" s="232"/>
      <c r="D89" s="81" t="s">
        <v>92</v>
      </c>
      <c r="E89" s="69">
        <v>306.89999999999998</v>
      </c>
      <c r="F89" s="70">
        <v>3071</v>
      </c>
      <c r="G89" s="70">
        <v>270</v>
      </c>
      <c r="H89" s="105">
        <v>-44</v>
      </c>
      <c r="I89" s="112">
        <f t="shared" si="1"/>
        <v>226</v>
      </c>
    </row>
    <row r="90" spans="1:9" ht="15" customHeight="1" x14ac:dyDescent="0.25">
      <c r="A90" s="233" t="s">
        <v>107</v>
      </c>
      <c r="B90" s="233"/>
      <c r="C90" s="233"/>
      <c r="D90" s="82" t="s">
        <v>118</v>
      </c>
      <c r="E90" s="75">
        <v>306.89999999999998</v>
      </c>
      <c r="F90" s="76">
        <v>3071</v>
      </c>
      <c r="G90" s="76">
        <v>270</v>
      </c>
      <c r="H90" s="104">
        <v>-44</v>
      </c>
      <c r="I90" s="146">
        <f t="shared" si="1"/>
        <v>226</v>
      </c>
    </row>
    <row r="91" spans="1:9" x14ac:dyDescent="0.25">
      <c r="A91" s="234">
        <v>3</v>
      </c>
      <c r="B91" s="234"/>
      <c r="C91" s="234"/>
      <c r="D91" s="83" t="s">
        <v>36</v>
      </c>
      <c r="E91" s="36">
        <v>306.89999999999998</v>
      </c>
      <c r="F91" s="37">
        <v>3071</v>
      </c>
      <c r="G91" s="37">
        <v>0</v>
      </c>
      <c r="H91" s="109">
        <v>-44</v>
      </c>
      <c r="I91" s="147">
        <f t="shared" si="1"/>
        <v>-44</v>
      </c>
    </row>
    <row r="92" spans="1:9" x14ac:dyDescent="0.25">
      <c r="A92" s="228">
        <v>32</v>
      </c>
      <c r="B92" s="228"/>
      <c r="C92" s="228"/>
      <c r="D92" s="79" t="s">
        <v>38</v>
      </c>
      <c r="E92" s="31">
        <v>45.9</v>
      </c>
      <c r="F92" s="37">
        <v>2710</v>
      </c>
      <c r="G92" s="37">
        <v>0</v>
      </c>
      <c r="H92" s="109">
        <v>-44</v>
      </c>
      <c r="I92" s="147">
        <f t="shared" si="1"/>
        <v>-44</v>
      </c>
    </row>
    <row r="93" spans="1:9" x14ac:dyDescent="0.25">
      <c r="A93" s="77">
        <v>38</v>
      </c>
      <c r="B93" s="78"/>
      <c r="C93" s="79"/>
      <c r="D93" s="79" t="s">
        <v>41</v>
      </c>
      <c r="E93" s="31">
        <v>261</v>
      </c>
      <c r="F93" s="37">
        <v>361</v>
      </c>
      <c r="G93" s="37">
        <v>270</v>
      </c>
      <c r="H93" s="109">
        <v>-44</v>
      </c>
      <c r="I93" s="147">
        <f t="shared" si="1"/>
        <v>226</v>
      </c>
    </row>
    <row r="94" spans="1:9" ht="15" hidden="1" customHeight="1" x14ac:dyDescent="0.25">
      <c r="A94" s="232" t="s">
        <v>103</v>
      </c>
      <c r="B94" s="232"/>
      <c r="C94" s="232"/>
      <c r="D94" s="81" t="s">
        <v>104</v>
      </c>
      <c r="E94" s="69">
        <v>1500</v>
      </c>
      <c r="F94" s="70"/>
      <c r="G94" s="70">
        <v>0</v>
      </c>
      <c r="H94" s="105">
        <v>5635</v>
      </c>
      <c r="I94" s="112">
        <f t="shared" si="1"/>
        <v>5635</v>
      </c>
    </row>
    <row r="95" spans="1:9" ht="14.25" customHeight="1" x14ac:dyDescent="0.25">
      <c r="A95" s="233" t="s">
        <v>105</v>
      </c>
      <c r="B95" s="233"/>
      <c r="C95" s="233"/>
      <c r="D95" s="82" t="s">
        <v>106</v>
      </c>
      <c r="E95" s="75">
        <v>1500</v>
      </c>
      <c r="F95" s="76"/>
      <c r="G95" s="76">
        <v>0</v>
      </c>
      <c r="H95" s="104">
        <v>5635</v>
      </c>
      <c r="I95" s="146">
        <f t="shared" si="1"/>
        <v>5635</v>
      </c>
    </row>
    <row r="96" spans="1:9" x14ac:dyDescent="0.25">
      <c r="A96" s="229">
        <v>3</v>
      </c>
      <c r="B96" s="229"/>
      <c r="C96" s="229"/>
      <c r="D96" s="129" t="s">
        <v>36</v>
      </c>
      <c r="E96" s="130">
        <v>1500</v>
      </c>
      <c r="F96" s="131"/>
      <c r="G96" s="131">
        <v>0</v>
      </c>
      <c r="H96" s="132">
        <v>5635</v>
      </c>
      <c r="I96" s="147">
        <f t="shared" si="1"/>
        <v>5635</v>
      </c>
    </row>
    <row r="97" spans="1:9" x14ac:dyDescent="0.25">
      <c r="A97" s="230">
        <v>32</v>
      </c>
      <c r="B97" s="230"/>
      <c r="C97" s="230"/>
      <c r="D97" s="133" t="s">
        <v>38</v>
      </c>
      <c r="E97" s="134">
        <v>1500</v>
      </c>
      <c r="F97" s="131"/>
      <c r="G97" s="131">
        <v>0</v>
      </c>
      <c r="H97" s="132">
        <v>5635</v>
      </c>
      <c r="I97" s="147">
        <f t="shared" si="1"/>
        <v>5635</v>
      </c>
    </row>
    <row r="98" spans="1:9" ht="25.5" customHeight="1" x14ac:dyDescent="0.25">
      <c r="A98" s="231" t="s">
        <v>141</v>
      </c>
      <c r="B98" s="231"/>
      <c r="C98" s="231"/>
      <c r="D98" s="162" t="s">
        <v>119</v>
      </c>
      <c r="E98" s="172">
        <f>SUM(E99+E104)</f>
        <v>45613.7</v>
      </c>
      <c r="F98" s="167">
        <v>45751</v>
      </c>
      <c r="G98" s="167">
        <v>71456</v>
      </c>
      <c r="H98" s="168"/>
      <c r="I98" s="164">
        <f t="shared" si="1"/>
        <v>71456</v>
      </c>
    </row>
    <row r="99" spans="1:9" ht="17.25" hidden="1" customHeight="1" x14ac:dyDescent="0.25">
      <c r="A99" s="232" t="s">
        <v>86</v>
      </c>
      <c r="B99" s="232"/>
      <c r="C99" s="232"/>
      <c r="D99" s="81" t="s">
        <v>87</v>
      </c>
      <c r="E99" s="69">
        <v>5825.46</v>
      </c>
      <c r="F99" s="70">
        <v>5591</v>
      </c>
      <c r="G99" s="70">
        <v>10718</v>
      </c>
      <c r="H99" s="105"/>
      <c r="I99" s="112">
        <f t="shared" si="1"/>
        <v>10718</v>
      </c>
    </row>
    <row r="100" spans="1:9" ht="15" customHeight="1" x14ac:dyDescent="0.25">
      <c r="A100" s="233" t="s">
        <v>98</v>
      </c>
      <c r="B100" s="233"/>
      <c r="C100" s="233"/>
      <c r="D100" s="82" t="s">
        <v>120</v>
      </c>
      <c r="E100" s="75">
        <f>SUM(E101)</f>
        <v>5825.46</v>
      </c>
      <c r="F100" s="76">
        <v>5591</v>
      </c>
      <c r="G100" s="76">
        <v>10718</v>
      </c>
      <c r="H100" s="104"/>
      <c r="I100" s="146">
        <f t="shared" si="1"/>
        <v>10718</v>
      </c>
    </row>
    <row r="101" spans="1:9" x14ac:dyDescent="0.25">
      <c r="A101" s="234">
        <v>3</v>
      </c>
      <c r="B101" s="234"/>
      <c r="C101" s="234"/>
      <c r="D101" s="83" t="s">
        <v>36</v>
      </c>
      <c r="E101" s="36">
        <f>SUM(E102:E103)</f>
        <v>5825.46</v>
      </c>
      <c r="F101" s="37">
        <v>5591</v>
      </c>
      <c r="G101" s="37">
        <v>10718</v>
      </c>
      <c r="H101" s="109"/>
      <c r="I101" s="147">
        <f t="shared" si="1"/>
        <v>10718</v>
      </c>
    </row>
    <row r="102" spans="1:9" x14ac:dyDescent="0.25">
      <c r="A102" s="77">
        <v>31</v>
      </c>
      <c r="B102" s="87"/>
      <c r="C102" s="79"/>
      <c r="D102" s="79" t="s">
        <v>37</v>
      </c>
      <c r="E102" s="31">
        <v>5600.63</v>
      </c>
      <c r="F102" s="32">
        <v>5328</v>
      </c>
      <c r="G102" s="32">
        <v>10006</v>
      </c>
      <c r="H102" s="110"/>
      <c r="I102" s="147">
        <f t="shared" si="1"/>
        <v>10006</v>
      </c>
    </row>
    <row r="103" spans="1:9" x14ac:dyDescent="0.25">
      <c r="A103" s="228">
        <v>32</v>
      </c>
      <c r="B103" s="228"/>
      <c r="C103" s="228"/>
      <c r="D103" s="79" t="s">
        <v>38</v>
      </c>
      <c r="E103" s="31">
        <v>224.83</v>
      </c>
      <c r="F103" s="32">
        <v>263</v>
      </c>
      <c r="G103" s="32">
        <v>712</v>
      </c>
      <c r="H103" s="110"/>
      <c r="I103" s="147">
        <f t="shared" si="1"/>
        <v>712</v>
      </c>
    </row>
    <row r="104" spans="1:9" ht="15" hidden="1" customHeight="1" x14ac:dyDescent="0.25">
      <c r="A104" s="232" t="s">
        <v>91</v>
      </c>
      <c r="B104" s="232"/>
      <c r="C104" s="232"/>
      <c r="D104" s="81" t="s">
        <v>92</v>
      </c>
      <c r="E104" s="69">
        <f>SUM(E105)</f>
        <v>39788.239999999998</v>
      </c>
      <c r="F104" s="70">
        <v>40160</v>
      </c>
      <c r="G104" s="70">
        <v>60738</v>
      </c>
      <c r="H104" s="105"/>
      <c r="I104" s="112">
        <f t="shared" si="1"/>
        <v>60738</v>
      </c>
    </row>
    <row r="105" spans="1:9" ht="15" customHeight="1" x14ac:dyDescent="0.25">
      <c r="A105" s="233" t="s">
        <v>121</v>
      </c>
      <c r="B105" s="233"/>
      <c r="C105" s="233"/>
      <c r="D105" s="82" t="s">
        <v>122</v>
      </c>
      <c r="E105" s="75">
        <f>SUM(E106)</f>
        <v>39788.239999999998</v>
      </c>
      <c r="F105" s="76">
        <v>40160</v>
      </c>
      <c r="G105" s="76">
        <v>60738</v>
      </c>
      <c r="H105" s="104"/>
      <c r="I105" s="146">
        <f t="shared" si="1"/>
        <v>60738</v>
      </c>
    </row>
    <row r="106" spans="1:9" x14ac:dyDescent="0.25">
      <c r="A106" s="229">
        <v>3</v>
      </c>
      <c r="B106" s="229"/>
      <c r="C106" s="229"/>
      <c r="D106" s="129" t="s">
        <v>36</v>
      </c>
      <c r="E106" s="130">
        <f>SUM(E107:E108)</f>
        <v>39788.239999999998</v>
      </c>
      <c r="F106" s="131">
        <v>40160</v>
      </c>
      <c r="G106" s="131">
        <v>60738</v>
      </c>
      <c r="H106" s="132"/>
      <c r="I106" s="147">
        <f t="shared" si="1"/>
        <v>60738</v>
      </c>
    </row>
    <row r="107" spans="1:9" x14ac:dyDescent="0.25">
      <c r="A107" s="137">
        <v>31</v>
      </c>
      <c r="B107" s="138"/>
      <c r="C107" s="133"/>
      <c r="D107" s="133" t="s">
        <v>37</v>
      </c>
      <c r="E107" s="134">
        <v>38274.04</v>
      </c>
      <c r="F107" s="135">
        <v>38430</v>
      </c>
      <c r="G107" s="135">
        <v>56698</v>
      </c>
      <c r="H107" s="139"/>
      <c r="I107" s="147">
        <f t="shared" si="1"/>
        <v>56698</v>
      </c>
    </row>
    <row r="108" spans="1:9" x14ac:dyDescent="0.25">
      <c r="A108" s="230">
        <v>32</v>
      </c>
      <c r="B108" s="230"/>
      <c r="C108" s="230"/>
      <c r="D108" s="133" t="s">
        <v>38</v>
      </c>
      <c r="E108" s="134">
        <v>1514.2</v>
      </c>
      <c r="F108" s="135">
        <v>1730</v>
      </c>
      <c r="G108" s="135">
        <v>4040</v>
      </c>
      <c r="H108" s="139"/>
      <c r="I108" s="147">
        <f t="shared" si="1"/>
        <v>4040</v>
      </c>
    </row>
    <row r="109" spans="1:9" ht="15" customHeight="1" x14ac:dyDescent="0.25">
      <c r="A109" s="231" t="s">
        <v>142</v>
      </c>
      <c r="B109" s="231"/>
      <c r="C109" s="231"/>
      <c r="D109" s="162" t="s">
        <v>123</v>
      </c>
      <c r="E109" s="163">
        <v>6089.85</v>
      </c>
      <c r="F109" s="159">
        <v>6500</v>
      </c>
      <c r="G109" s="159">
        <v>6500</v>
      </c>
      <c r="H109" s="160">
        <v>7500</v>
      </c>
      <c r="I109" s="164">
        <f t="shared" si="1"/>
        <v>14000</v>
      </c>
    </row>
    <row r="110" spans="1:9" ht="15" hidden="1" customHeight="1" x14ac:dyDescent="0.25">
      <c r="A110" s="232" t="s">
        <v>91</v>
      </c>
      <c r="B110" s="232"/>
      <c r="C110" s="232"/>
      <c r="D110" s="81" t="s">
        <v>92</v>
      </c>
      <c r="E110" s="69">
        <f>SUM(E111)</f>
        <v>6089.85</v>
      </c>
      <c r="F110" s="70">
        <v>6500</v>
      </c>
      <c r="G110" s="70">
        <v>6500</v>
      </c>
      <c r="H110" s="105">
        <v>7500</v>
      </c>
      <c r="I110" s="112">
        <f t="shared" si="1"/>
        <v>14000</v>
      </c>
    </row>
    <row r="111" spans="1:9" ht="15" customHeight="1" x14ac:dyDescent="0.25">
      <c r="A111" s="233" t="s">
        <v>107</v>
      </c>
      <c r="B111" s="233"/>
      <c r="C111" s="233"/>
      <c r="D111" s="82" t="s">
        <v>108</v>
      </c>
      <c r="E111" s="75">
        <f>SUM(E112+E114)</f>
        <v>6089.85</v>
      </c>
      <c r="F111" s="76">
        <v>6500</v>
      </c>
      <c r="G111" s="76">
        <v>6500</v>
      </c>
      <c r="H111" s="104">
        <v>7500</v>
      </c>
      <c r="I111" s="146">
        <f t="shared" si="1"/>
        <v>14000</v>
      </c>
    </row>
    <row r="112" spans="1:9" x14ac:dyDescent="0.25">
      <c r="A112" s="229">
        <v>3</v>
      </c>
      <c r="B112" s="229"/>
      <c r="C112" s="229"/>
      <c r="D112" s="129" t="s">
        <v>36</v>
      </c>
      <c r="E112" s="130">
        <v>5725.83</v>
      </c>
      <c r="F112" s="131">
        <v>6500</v>
      </c>
      <c r="G112" s="131">
        <v>5000</v>
      </c>
      <c r="H112" s="132">
        <v>1000</v>
      </c>
      <c r="I112" s="147">
        <f t="shared" si="1"/>
        <v>6000</v>
      </c>
    </row>
    <row r="113" spans="1:9" ht="38.25" x14ac:dyDescent="0.25">
      <c r="A113" s="141">
        <v>37</v>
      </c>
      <c r="B113" s="142"/>
      <c r="C113" s="129"/>
      <c r="D113" s="129" t="s">
        <v>40</v>
      </c>
      <c r="E113" s="130">
        <v>5725.83</v>
      </c>
      <c r="F113" s="131">
        <v>6500</v>
      </c>
      <c r="G113" s="131">
        <v>5000</v>
      </c>
      <c r="H113" s="132">
        <v>1000</v>
      </c>
      <c r="I113" s="147">
        <f t="shared" si="1"/>
        <v>6000</v>
      </c>
    </row>
    <row r="114" spans="1:9" ht="25.5" x14ac:dyDescent="0.25">
      <c r="A114" s="229">
        <v>4</v>
      </c>
      <c r="B114" s="229"/>
      <c r="C114" s="229"/>
      <c r="D114" s="129" t="s">
        <v>42</v>
      </c>
      <c r="E114" s="130">
        <v>364.02</v>
      </c>
      <c r="F114" s="131">
        <v>0</v>
      </c>
      <c r="G114" s="131">
        <v>1500</v>
      </c>
      <c r="H114" s="132">
        <v>6500</v>
      </c>
      <c r="I114" s="147">
        <f t="shared" si="1"/>
        <v>8000</v>
      </c>
    </row>
    <row r="115" spans="1:9" ht="25.5" x14ac:dyDescent="0.25">
      <c r="A115" s="230">
        <v>42</v>
      </c>
      <c r="B115" s="230"/>
      <c r="C115" s="230"/>
      <c r="D115" s="133" t="s">
        <v>43</v>
      </c>
      <c r="E115" s="134">
        <v>364.02</v>
      </c>
      <c r="F115" s="131">
        <v>0</v>
      </c>
      <c r="G115" s="131">
        <v>1500</v>
      </c>
      <c r="H115" s="132">
        <v>6500</v>
      </c>
      <c r="I115" s="147">
        <f t="shared" si="1"/>
        <v>8000</v>
      </c>
    </row>
    <row r="116" spans="1:9" x14ac:dyDescent="0.25">
      <c r="A116" s="98"/>
      <c r="B116" s="98"/>
      <c r="C116" s="98"/>
      <c r="D116" s="99"/>
      <c r="E116" s="100"/>
      <c r="F116" s="100"/>
      <c r="G116" s="100"/>
      <c r="H116" s="100"/>
      <c r="I116" s="101"/>
    </row>
    <row r="118" spans="1:9" x14ac:dyDescent="0.25">
      <c r="A118" t="s">
        <v>152</v>
      </c>
      <c r="E118" t="s">
        <v>124</v>
      </c>
      <c r="H118" t="s">
        <v>125</v>
      </c>
    </row>
    <row r="119" spans="1:9" x14ac:dyDescent="0.25">
      <c r="A119" t="s">
        <v>150</v>
      </c>
      <c r="E119" t="s">
        <v>126</v>
      </c>
      <c r="H119" t="s">
        <v>127</v>
      </c>
    </row>
    <row r="120" spans="1:9" x14ac:dyDescent="0.25">
      <c r="A120" t="s">
        <v>151</v>
      </c>
    </row>
    <row r="121" spans="1:9" x14ac:dyDescent="0.25">
      <c r="E121" t="s">
        <v>128</v>
      </c>
      <c r="H121" t="s">
        <v>129</v>
      </c>
    </row>
  </sheetData>
  <mergeCells count="93">
    <mergeCell ref="A2:I2"/>
    <mergeCell ref="A4:C4"/>
    <mergeCell ref="A5:C5"/>
    <mergeCell ref="A6:C6"/>
    <mergeCell ref="A7:C7"/>
    <mergeCell ref="A33:C33"/>
    <mergeCell ref="A34:C34"/>
    <mergeCell ref="A15:C15"/>
    <mergeCell ref="A16:C16"/>
    <mergeCell ref="A17:C17"/>
    <mergeCell ref="A18:C18"/>
    <mergeCell ref="A27:C27"/>
    <mergeCell ref="A28:C28"/>
    <mergeCell ref="A29:C29"/>
    <mergeCell ref="A30:C30"/>
    <mergeCell ref="A31:C31"/>
    <mergeCell ref="A21:C21"/>
    <mergeCell ref="A22:C22"/>
    <mergeCell ref="A23:C23"/>
    <mergeCell ref="A24:C24"/>
    <mergeCell ref="A25:C25"/>
    <mergeCell ref="A35:C35"/>
    <mergeCell ref="A36:C36"/>
    <mergeCell ref="A49:C49"/>
    <mergeCell ref="A55:C55"/>
    <mergeCell ref="A56:C56"/>
    <mergeCell ref="A41:C41"/>
    <mergeCell ref="A44:C44"/>
    <mergeCell ref="A45:C45"/>
    <mergeCell ref="A46:C46"/>
    <mergeCell ref="A47:C47"/>
    <mergeCell ref="A37:C37"/>
    <mergeCell ref="A38:C38"/>
    <mergeCell ref="A39:C39"/>
    <mergeCell ref="A40:C40"/>
    <mergeCell ref="A57:C57"/>
    <mergeCell ref="A50:C50"/>
    <mergeCell ref="A51:C51"/>
    <mergeCell ref="A52:C52"/>
    <mergeCell ref="A53:C53"/>
    <mergeCell ref="A54:C54"/>
    <mergeCell ref="A74:C74"/>
    <mergeCell ref="A75:C75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88:C88"/>
    <mergeCell ref="A89:C89"/>
    <mergeCell ref="A76:C76"/>
    <mergeCell ref="A77:C77"/>
    <mergeCell ref="A78:C78"/>
    <mergeCell ref="A79:C79"/>
    <mergeCell ref="A80:C80"/>
    <mergeCell ref="A81:C81"/>
    <mergeCell ref="A84:C84"/>
    <mergeCell ref="A85:C85"/>
    <mergeCell ref="A86:C86"/>
    <mergeCell ref="A87:C87"/>
    <mergeCell ref="A72:C72"/>
    <mergeCell ref="A73:C73"/>
    <mergeCell ref="A104:C104"/>
    <mergeCell ref="A105:C105"/>
    <mergeCell ref="A106:C106"/>
    <mergeCell ref="A90:C90"/>
    <mergeCell ref="A91:C91"/>
    <mergeCell ref="A92:C92"/>
    <mergeCell ref="A94:C94"/>
    <mergeCell ref="A95:C95"/>
    <mergeCell ref="A96:C96"/>
    <mergeCell ref="A97:C97"/>
    <mergeCell ref="A98:C98"/>
    <mergeCell ref="A99:C99"/>
    <mergeCell ref="A100:C100"/>
    <mergeCell ref="A101:C101"/>
    <mergeCell ref="A103:C103"/>
    <mergeCell ref="A112:C112"/>
    <mergeCell ref="A114:C114"/>
    <mergeCell ref="A115:C115"/>
    <mergeCell ref="A108:C108"/>
    <mergeCell ref="A109:C109"/>
    <mergeCell ref="A110:C110"/>
    <mergeCell ref="A111:C111"/>
  </mergeCells>
  <pageMargins left="0.7" right="0.7" top="0.75" bottom="0.75" header="0.51180555555555496" footer="0.51180555555555496"/>
  <pageSetup paperSize="9" scale="69" firstPageNumber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Lacković</dc:creator>
  <dc:description/>
  <cp:lastModifiedBy>Marijana</cp:lastModifiedBy>
  <cp:revision>0</cp:revision>
  <cp:lastPrinted>2025-11-05T09:03:39Z</cp:lastPrinted>
  <dcterms:created xsi:type="dcterms:W3CDTF">2022-08-12T12:51:27Z</dcterms:created>
  <dcterms:modified xsi:type="dcterms:W3CDTF">2025-11-20T08:14:12Z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