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ijana\Desktop\DOKUMENTI 1\FINANCIJSKI PLANOVI PO GODINAMA\FINANCIJSKI PLAN 2026\"/>
    </mc:Choice>
  </mc:AlternateContent>
  <xr:revisionPtr revIDLastSave="0" documentId="13_ncr:1_{73F6DE6E-A673-4DAD-9550-9559C351D0D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11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8" l="1"/>
  <c r="G41" i="8"/>
  <c r="G40" i="8"/>
  <c r="G37" i="8"/>
  <c r="G36" i="8"/>
  <c r="G21" i="8"/>
  <c r="F46" i="8"/>
  <c r="G46" i="8" s="1"/>
  <c r="F45" i="8"/>
  <c r="F44" i="8"/>
  <c r="G44" i="8" s="1"/>
  <c r="F43" i="8"/>
  <c r="G43" i="8" s="1"/>
  <c r="F42" i="8"/>
  <c r="F41" i="8"/>
  <c r="F40" i="8"/>
  <c r="F39" i="8"/>
  <c r="G39" i="8" s="1"/>
  <c r="F38" i="8"/>
  <c r="G38" i="8" s="1"/>
  <c r="G32" i="8" s="1"/>
  <c r="F37" i="8"/>
  <c r="F36" i="8"/>
  <c r="F35" i="8"/>
  <c r="G35" i="8" s="1"/>
  <c r="F34" i="8"/>
  <c r="G34" i="8" s="1"/>
  <c r="F12" i="8"/>
  <c r="G12" i="8" s="1"/>
  <c r="F13" i="8"/>
  <c r="G13" i="8" s="1"/>
  <c r="F14" i="8"/>
  <c r="G14" i="8" s="1"/>
  <c r="F15" i="8"/>
  <c r="G15" i="8" s="1"/>
  <c r="F16" i="8"/>
  <c r="G16" i="8" s="1"/>
  <c r="G10" i="8" s="1"/>
  <c r="F17" i="8"/>
  <c r="G17" i="8" s="1"/>
  <c r="F18" i="8"/>
  <c r="G18" i="8" s="1"/>
  <c r="F19" i="8"/>
  <c r="G19" i="8" s="1"/>
  <c r="F20" i="8"/>
  <c r="F21" i="8"/>
  <c r="F22" i="8"/>
  <c r="G22" i="8" s="1"/>
  <c r="F23" i="8"/>
  <c r="G23" i="8" s="1"/>
  <c r="F24" i="8"/>
  <c r="G24" i="8" s="1"/>
  <c r="H29" i="3"/>
  <c r="G25" i="3"/>
  <c r="G26" i="3"/>
  <c r="H26" i="3" s="1"/>
  <c r="H23" i="3" s="1"/>
  <c r="G27" i="3"/>
  <c r="G28" i="3"/>
  <c r="G24" i="3"/>
  <c r="G23" i="3" s="1"/>
  <c r="G12" i="3"/>
  <c r="H12" i="3" s="1"/>
  <c r="G13" i="3"/>
  <c r="H13" i="3" s="1"/>
  <c r="G14" i="3"/>
  <c r="H14" i="3" s="1"/>
  <c r="G15" i="3"/>
  <c r="G10" i="3" s="1"/>
  <c r="G16" i="3"/>
  <c r="G17" i="3"/>
  <c r="G11" i="3"/>
  <c r="E42" i="8"/>
  <c r="E33" i="8"/>
  <c r="F33" i="8" s="1"/>
  <c r="F32" i="8" s="1"/>
  <c r="E20" i="8"/>
  <c r="E11" i="8"/>
  <c r="F11" i="8" s="1"/>
  <c r="F10" i="8" s="1"/>
  <c r="G60" i="11"/>
  <c r="F7" i="11"/>
  <c r="F8" i="11"/>
  <c r="F9" i="11"/>
  <c r="F10" i="11"/>
  <c r="F6" i="11"/>
  <c r="E6" i="11"/>
  <c r="H10" i="3" l="1"/>
  <c r="D6" i="11"/>
  <c r="G100" i="11" l="1"/>
  <c r="D100" i="11"/>
  <c r="D99" i="11" s="1"/>
  <c r="D94" i="11" s="1"/>
  <c r="F96" i="11"/>
  <c r="D96" i="11"/>
  <c r="D70" i="11"/>
  <c r="D63" i="11"/>
  <c r="G59" i="11"/>
  <c r="D60" i="11"/>
  <c r="D59" i="11" s="1"/>
  <c r="D58" i="11" s="1"/>
  <c r="D47" i="11"/>
  <c r="D44" i="11" l="1"/>
  <c r="D42" i="11" s="1"/>
  <c r="G35" i="11"/>
  <c r="G34" i="11" s="1"/>
  <c r="F35" i="11"/>
  <c r="D35" i="11" l="1"/>
  <c r="D34" i="11" s="1"/>
  <c r="D33" i="11" s="1"/>
  <c r="G29" i="11"/>
  <c r="G27" i="11" s="1"/>
  <c r="G22" i="11"/>
  <c r="F27" i="11"/>
  <c r="D29" i="11"/>
  <c r="D28" i="11" s="1"/>
  <c r="D27" i="11" s="1"/>
  <c r="D23" i="11"/>
  <c r="D22" i="11" s="1"/>
  <c r="D19" i="11"/>
  <c r="D18" i="11" s="1"/>
  <c r="D17" i="11" l="1"/>
  <c r="D16" i="11" s="1"/>
  <c r="D15" i="11" s="1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G14" i="10"/>
  <c r="I14" i="10"/>
  <c r="H14" i="10" l="1"/>
  <c r="H22" i="10" s="1"/>
  <c r="H28" i="10" s="1"/>
  <c r="H29" i="10" s="1"/>
  <c r="J14" i="10"/>
  <c r="J22" i="10" s="1"/>
  <c r="J28" i="10" s="1"/>
  <c r="J29" i="10" s="1"/>
  <c r="I22" i="10"/>
  <c r="I28" i="10" s="1"/>
  <c r="I29" i="10" s="1"/>
  <c r="G22" i="10"/>
  <c r="G28" i="10" s="1"/>
  <c r="G29" i="10" s="1"/>
  <c r="F14" i="10"/>
  <c r="F28" i="10" l="1"/>
</calcChain>
</file>

<file path=xl/sharedStrings.xml><?xml version="1.0" encoding="utf-8"?>
<sst xmlns="http://schemas.openxmlformats.org/spreadsheetml/2006/main" count="296" uniqueCount="146">
  <si>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</si>
  <si>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</si>
  <si>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</si>
  <si>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</si>
  <si>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</si>
  <si>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</si>
  <si>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</si>
  <si>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</si>
  <si>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</si>
  <si>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</si>
  <si>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</si>
  <si>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</si>
  <si>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</si>
  <si>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</si>
  <si>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</si>
  <si>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</si>
  <si>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</si>
  <si>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</si>
  <si>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</si>
  <si>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</si>
  <si>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</si>
  <si>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</si>
  <si>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</si>
  <si>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</si>
  <si>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</si>
  <si>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</si>
  <si>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</si>
  <si>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</si>
  <si>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</si>
  <si>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</si>
  <si>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</si>
  <si>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</si>
  <si>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</si>
  <si>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</si>
  <si>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</si>
  <si>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</si>
  <si>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</si>
  <si>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</si>
  <si>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</si>
  <si>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</si>
  <si>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</si>
  <si>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Brojčana oznaka i naziv</t>
  </si>
  <si>
    <t>B. RAČUN FINANCIRANJA PREMA EKONOMSKOJ KLASIFIKACIJI</t>
  </si>
  <si>
    <t>B. RAČUN FINANCIRANJA PREMA IZVORIMA FINANCIRANJA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</si>
  <si>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</si>
  <si>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</si>
  <si>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</si>
  <si>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</si>
  <si>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</si>
  <si>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</si>
  <si>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</si>
  <si>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</si>
  <si>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</si>
  <si>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Izvor</t>
  </si>
  <si>
    <t>Primici od prodaje dionica PK</t>
  </si>
  <si>
    <t>8.3</t>
  </si>
  <si>
    <t>09 Obrazovanje</t>
  </si>
  <si>
    <t>091 Predškolsko i osnovno obrazovanje</t>
  </si>
  <si>
    <t>0912 Osnovno obrazovanje</t>
  </si>
  <si>
    <t>Prihodi od imovine</t>
  </si>
  <si>
    <t>Prihodi od upravnih i administrativnih pristojbi</t>
  </si>
  <si>
    <t>Prihodi od prodaje proizvoda i roba</t>
  </si>
  <si>
    <t>Financijski rashodi</t>
  </si>
  <si>
    <t>Rashodi za dodatna ulaganja na građevinskom objektu</t>
  </si>
  <si>
    <t>Izvor 1.1. Prihodi od poreza</t>
  </si>
  <si>
    <t>3 Rashodi poslovanja</t>
  </si>
  <si>
    <t>32 Materijalni rashodi</t>
  </si>
  <si>
    <t>37 Naknade građanima i kućanstvima na temelju osiguranja i druge naknade</t>
  </si>
  <si>
    <t>Izvor 1.2. Ostali opći prihodi</t>
  </si>
  <si>
    <t>Izvor 5.2. Tekuće pomoći (školstvo, vatrogastvo)</t>
  </si>
  <si>
    <t>34 Financijski rashodi</t>
  </si>
  <si>
    <t>Kapitalni projekt K100001 Opremanje škola po zakonskom standardu</t>
  </si>
  <si>
    <t>4 Rashodi za nabavu nefinancijske imovine</t>
  </si>
  <si>
    <t>42 Rashodi za nabavu proizvedene dugotrajne imovine</t>
  </si>
  <si>
    <t>Program 0102 Aktivnosti i projekti u osnovnom školstvu izvan standarda</t>
  </si>
  <si>
    <t>Izvor 4.7. Prihodi za posebne namjene PK</t>
  </si>
  <si>
    <t>31 Rashodi za zaposlene</t>
  </si>
  <si>
    <t>Izvor 5.7. Tekuće pomoći PK</t>
  </si>
  <si>
    <t>38 Ostali rashodi</t>
  </si>
  <si>
    <t>Izvor 5.6.  Prijenos sredstva EU</t>
  </si>
  <si>
    <t>Ostali rashodi</t>
  </si>
  <si>
    <t>BROJČANA OZNAKA I NAZIV</t>
  </si>
  <si>
    <t>SVEUKUPNO PRIHODI</t>
  </si>
  <si>
    <t>Izvor 5 Pomoći</t>
  </si>
  <si>
    <t>Izvor 5.2 Tekuće pomoći (školstvo)</t>
  </si>
  <si>
    <t>Izvor 5.6 Prijenos sredstava EU</t>
  </si>
  <si>
    <t>Izvor 5.7 Tekuće pomoći PK</t>
  </si>
  <si>
    <t>Izvor 4 Prihodi za posebne namjene</t>
  </si>
  <si>
    <t>Izvor 4.7 Prihodi za posebne namjene PK</t>
  </si>
  <si>
    <t>Izvor 3 Vlastiti prihodi</t>
  </si>
  <si>
    <t>Izvor 1 Opći prihodi i primici</t>
  </si>
  <si>
    <t>Izvor 1.2 Ostali opći prihodi</t>
  </si>
  <si>
    <t>Izvor 6 Donacije - proračunski korisnici</t>
  </si>
  <si>
    <t>Izvor 6.1 Donacije - proračunski korisnici</t>
  </si>
  <si>
    <t>SVEUKUPNO RAHODI</t>
  </si>
  <si>
    <t>RASHODI POSLOVANJA PREMA IZVORIMA FINANCIRANJA</t>
  </si>
  <si>
    <t>Plan za 2025.</t>
  </si>
  <si>
    <t>Projekcija 
za 2027.</t>
  </si>
  <si>
    <t>Izvršenje 2023.</t>
  </si>
  <si>
    <t>Plan 2024.</t>
  </si>
  <si>
    <t>IZVORI FINANCIRANJA UKUPNO</t>
  </si>
  <si>
    <t>Opći prihodi i primici</t>
  </si>
  <si>
    <t>Vlastiti prihodi</t>
  </si>
  <si>
    <t>Prihodi za posebne namjene</t>
  </si>
  <si>
    <t>Pomoći</t>
  </si>
  <si>
    <t>Donacije</t>
  </si>
  <si>
    <t>Prihodi od prodaje nefin.imovine</t>
  </si>
  <si>
    <t xml:space="preserve">09 Obrazovanje </t>
  </si>
  <si>
    <t>RKP 8762 OŠ DR. FRANJE TUĐMANA LIČKI OSIK</t>
  </si>
  <si>
    <t>Glavni program G01</t>
  </si>
  <si>
    <t>Novi glavni program</t>
  </si>
  <si>
    <t>Program 4004 Osnovno obrazovanje</t>
  </si>
  <si>
    <t>Aktivnost A400402 Materijalni rashodi po zakonskom standardu</t>
  </si>
  <si>
    <t>Aktivnost A400404 Produženi boravak</t>
  </si>
  <si>
    <t>Aktivnost A400406 Školska kuhinja</t>
  </si>
  <si>
    <t xml:space="preserve">Aktivnost A400409 Učenička društva </t>
  </si>
  <si>
    <t>Aktivnost A400410 Redovna djelatnost - državni proračun</t>
  </si>
  <si>
    <t>Tekući projekt T400403 Redovna djelatnost škole izvan standarda</t>
  </si>
  <si>
    <t>Tekući projekt T400404 Ostale aktivnosti i projekti (vannastavni)</t>
  </si>
  <si>
    <t>Izvor 3.2. Vlastiti prihodi  OŠ Lički Osik</t>
  </si>
  <si>
    <t>Tekući projekt T400405 Udžbenici</t>
  </si>
  <si>
    <t xml:space="preserve">Tekući projekt T400406 Korak prema jednakosti </t>
  </si>
  <si>
    <t>Ravnatelj</t>
  </si>
  <si>
    <t xml:space="preserve">Antonio Milinković, dipl. uč. </t>
  </si>
  <si>
    <t>Predsjednica Školskog odbora</t>
  </si>
  <si>
    <t>Ivana Đapić, prof. pedagogije</t>
  </si>
  <si>
    <t>_______________________________</t>
  </si>
  <si>
    <t>_____________________________</t>
  </si>
  <si>
    <t xml:space="preserve">Izvor 3.2. Vlastiti prihodi </t>
  </si>
  <si>
    <t xml:space="preserve">PRIHODI UKUPNO </t>
  </si>
  <si>
    <t>Naknade građanima i kućanstvima na temelju osiguranja i druge naknade</t>
  </si>
  <si>
    <t>Izvor 5.0. Prijenosi sredstava EU - PK</t>
  </si>
  <si>
    <t>Primici od prodaje dionica i udjela u glavnici</t>
  </si>
  <si>
    <t>Izvor 6.1. Donacije</t>
  </si>
  <si>
    <t>Prihodi od financijske imovine i zaduživanja</t>
  </si>
  <si>
    <t>45 Rashodi za dodatna ulaganja na nefinancijskoj imovini</t>
  </si>
  <si>
    <t>Izvršenje 2024.</t>
  </si>
  <si>
    <t>Plan 2025.</t>
  </si>
  <si>
    <t>Plan za 2026.</t>
  </si>
  <si>
    <t>Projekcija 
za 2028.</t>
  </si>
  <si>
    <t>Aktivnost A400405 Plaće u prosvjeti - državni proračun</t>
  </si>
  <si>
    <t>Aktivnost A400411 Tamburaška sekcija</t>
  </si>
  <si>
    <t>PRIJEDLOG FINANCIJSKOG PLANA OŠ DR. FRANJE TUĐMANA LIČKI OSIK
ZA 2026. GODINU I PROJEKCIJA ZA 2027. I 2028. GODINU</t>
  </si>
  <si>
    <t xml:space="preserve">Klasa: 400-01/25-01/8                         </t>
  </si>
  <si>
    <t xml:space="preserve">Urbroj:  2125-1-14-25-1                      </t>
  </si>
  <si>
    <t>Lički Osik, 13.11.2025.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</si>
</sst>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9"/>
      <name val="Arial"/>
    </font>
    <font>
      <b/>
      <sz val="10"/>
      <color indexed="8"/>
      <name val="Arial"/>
    </font>
    <font>
      <b/>
      <sz val="10"/>
      <name val="Arial"/>
    </font>
    <font>
      <sz val="10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indexed="9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19" fillId="5" borderId="6" applyNumberFormat="0" applyAlignment="0" applyProtection="0"/>
    <xf numFmtId="44" fontId="24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3" fontId="6" fillId="3" borderId="3" xfId="0" quotePrefix="1" applyNumberFormat="1" applyFont="1" applyFill="1" applyBorder="1" applyAlignment="1">
      <alignment horizontal="right"/>
    </xf>
    <xf numFmtId="49" fontId="8" fillId="2" borderId="3" xfId="0" quotePrefix="1" applyNumberFormat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1" fillId="0" borderId="0" xfId="0" applyFont="1"/>
    <xf numFmtId="0" fontId="11" fillId="0" borderId="0" xfId="0" applyFont="1" applyAlignment="1">
      <alignment vertical="center" wrapText="1"/>
    </xf>
    <xf numFmtId="49" fontId="0" fillId="0" borderId="0" xfId="0" applyNumberFormat="1"/>
    <xf numFmtId="0" fontId="6" fillId="3" borderId="3" xfId="0" applyFont="1" applyFill="1" applyBorder="1" applyAlignment="1">
      <alignment horizontal="center" vertical="center" wrapText="1"/>
    </xf>
    <xf numFmtId="4" fontId="31" fillId="2" borderId="7" xfId="0" applyNumberFormat="1" applyFont="1" applyFill="1" applyBorder="1" applyAlignment="1">
      <alignment wrapText="1"/>
    </xf>
    <xf numFmtId="4" fontId="32" fillId="2" borderId="7" xfId="0" applyNumberFormat="1" applyFont="1" applyFill="1" applyBorder="1" applyAlignment="1">
      <alignment wrapText="1"/>
    </xf>
    <xf numFmtId="0" fontId="19" fillId="3" borderId="6" xfId="1" applyFill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9" fillId="2" borderId="6" xfId="1" applyFill="1" applyAlignment="1">
      <alignment horizontal="center" vertical="center" wrapText="1"/>
    </xf>
    <xf numFmtId="0" fontId="19" fillId="2" borderId="10" xfId="1" applyFill="1" applyBorder="1" applyAlignment="1">
      <alignment horizontal="center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center" wrapText="1"/>
    </xf>
    <xf numFmtId="0" fontId="6" fillId="3" borderId="4" xfId="0" quotePrefix="1" applyFont="1" applyFill="1" applyBorder="1" applyAlignment="1">
      <alignment horizontal="left"/>
    </xf>
    <xf numFmtId="0" fontId="9" fillId="3" borderId="1" xfId="0" quotePrefix="1" applyFont="1" applyFill="1" applyBorder="1" applyAlignment="1">
      <alignment horizontal="left" wrapText="1"/>
    </xf>
    <xf numFmtId="0" fontId="9" fillId="3" borderId="2" xfId="0" quotePrefix="1" applyFont="1" applyFill="1" applyBorder="1" applyAlignment="1">
      <alignment horizontal="left" wrapText="1"/>
    </xf>
    <xf numFmtId="0" fontId="9" fillId="3" borderId="2" xfId="0" quotePrefix="1" applyFont="1" applyFill="1" applyBorder="1" applyAlignment="1">
      <alignment horizontal="center" wrapText="1"/>
    </xf>
    <xf numFmtId="0" fontId="9" fillId="3" borderId="4" xfId="0" quotePrefix="1" applyFont="1" applyFill="1" applyBorder="1" applyAlignment="1">
      <alignment horizontal="left"/>
    </xf>
    <xf numFmtId="0" fontId="19" fillId="2" borderId="8" xfId="1" applyFill="1" applyBorder="1" applyAlignment="1">
      <alignment horizontal="center" vertical="center" wrapText="1"/>
    </xf>
    <xf numFmtId="0" fontId="34" fillId="6" borderId="3" xfId="0" applyFont="1" applyFill="1" applyBorder="1"/>
    <xf numFmtId="0" fontId="25" fillId="6" borderId="3" xfId="0" applyFont="1" applyFill="1" applyBorder="1"/>
    <xf numFmtId="4" fontId="25" fillId="6" borderId="3" xfId="0" applyNumberFormat="1" applyFont="1" applyFill="1" applyBorder="1"/>
    <xf numFmtId="0" fontId="26" fillId="7" borderId="3" xfId="0" applyFont="1" applyFill="1" applyBorder="1"/>
    <xf numFmtId="4" fontId="26" fillId="7" borderId="3" xfId="0" applyNumberFormat="1" applyFont="1" applyFill="1" applyBorder="1"/>
    <xf numFmtId="0" fontId="26" fillId="8" borderId="3" xfId="0" applyFont="1" applyFill="1" applyBorder="1"/>
    <xf numFmtId="4" fontId="26" fillId="8" borderId="3" xfId="0" applyNumberFormat="1" applyFont="1" applyFill="1" applyBorder="1"/>
    <xf numFmtId="0" fontId="26" fillId="9" borderId="3" xfId="0" applyFont="1" applyFill="1" applyBorder="1"/>
    <xf numFmtId="4" fontId="26" fillId="9" borderId="3" xfId="0" applyNumberFormat="1" applyFont="1" applyFill="1" applyBorder="1"/>
    <xf numFmtId="4" fontId="27" fillId="0" borderId="3" xfId="0" applyNumberFormat="1" applyFont="1" applyBorder="1"/>
    <xf numFmtId="4" fontId="27" fillId="0" borderId="4" xfId="0" applyNumberFormat="1" applyFont="1" applyBorder="1"/>
    <xf numFmtId="4" fontId="27" fillId="0" borderId="1" xfId="0" applyNumberFormat="1" applyFont="1" applyBorder="1"/>
    <xf numFmtId="0" fontId="6" fillId="9" borderId="3" xfId="0" applyFont="1" applyFill="1" applyBorder="1"/>
    <xf numFmtId="4" fontId="7" fillId="0" borderId="1" xfId="0" applyNumberFormat="1" applyFont="1" applyBorder="1"/>
    <xf numFmtId="4" fontId="7" fillId="0" borderId="4" xfId="0" applyNumberFormat="1" applyFont="1" applyBorder="1"/>
    <xf numFmtId="4" fontId="7" fillId="0" borderId="3" xfId="0" applyNumberFormat="1" applyFont="1" applyBorder="1"/>
    <xf numFmtId="0" fontId="9" fillId="11" borderId="1" xfId="0" applyFont="1" applyFill="1" applyBorder="1"/>
    <xf numFmtId="0" fontId="9" fillId="11" borderId="4" xfId="0" applyFont="1" applyFill="1" applyBorder="1"/>
    <xf numFmtId="0" fontId="26" fillId="10" borderId="3" xfId="0" applyFont="1" applyFill="1" applyBorder="1"/>
    <xf numFmtId="4" fontId="26" fillId="10" borderId="3" xfId="0" applyNumberFormat="1" applyFont="1" applyFill="1" applyBorder="1"/>
    <xf numFmtId="4" fontId="25" fillId="12" borderId="0" xfId="0" applyNumberFormat="1" applyFont="1" applyFill="1"/>
    <xf numFmtId="0" fontId="26" fillId="11" borderId="3" xfId="0" applyFont="1" applyFill="1" applyBorder="1"/>
    <xf numFmtId="4" fontId="26" fillId="11" borderId="3" xfId="0" applyNumberFormat="1" applyFont="1" applyFill="1" applyBorder="1"/>
    <xf numFmtId="0" fontId="6" fillId="11" borderId="3" xfId="0" applyFont="1" applyFill="1" applyBorder="1"/>
    <xf numFmtId="0" fontId="0" fillId="0" borderId="0" xfId="0" applyFont="1"/>
    <xf numFmtId="4" fontId="9" fillId="0" borderId="3" xfId="0" applyNumberFormat="1" applyFont="1" applyBorder="1"/>
    <xf numFmtId="4" fontId="9" fillId="11" borderId="3" xfId="0" applyNumberFormat="1" applyFont="1" applyFill="1" applyBorder="1"/>
    <xf numFmtId="0" fontId="0" fillId="0" borderId="12" xfId="0" applyBorder="1"/>
    <xf numFmtId="0" fontId="32" fillId="2" borderId="7" xfId="0" applyFont="1" applyFill="1" applyBorder="1" applyAlignment="1">
      <alignment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21" fillId="11" borderId="3" xfId="0" applyFont="1" applyFill="1" applyBorder="1" applyAlignment="1">
      <alignment horizontal="left" vertical="center" wrapText="1"/>
    </xf>
    <xf numFmtId="4" fontId="21" fillId="11" borderId="4" xfId="0" applyNumberFormat="1" applyFont="1" applyFill="1" applyBorder="1" applyAlignment="1">
      <alignment horizontal="right"/>
    </xf>
    <xf numFmtId="4" fontId="21" fillId="11" borderId="3" xfId="0" applyNumberFormat="1" applyFont="1" applyFill="1" applyBorder="1" applyAlignment="1">
      <alignment horizontal="right"/>
    </xf>
    <xf numFmtId="4" fontId="7" fillId="2" borderId="3" xfId="2" applyNumberFormat="1" applyFont="1" applyFill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right" vertical="center" wrapText="1"/>
    </xf>
    <xf numFmtId="0" fontId="28" fillId="0" borderId="0" xfId="0" applyFont="1"/>
    <xf numFmtId="0" fontId="9" fillId="11" borderId="3" xfId="0" applyFont="1" applyFill="1" applyBorder="1" applyAlignment="1">
      <alignment horizontal="left" vertical="center" wrapText="1"/>
    </xf>
    <xf numFmtId="4" fontId="9" fillId="11" borderId="3" xfId="0" applyNumberFormat="1" applyFont="1" applyFill="1" applyBorder="1" applyAlignment="1">
      <alignment horizontal="right" vertical="center" wrapText="1"/>
    </xf>
    <xf numFmtId="4" fontId="6" fillId="11" borderId="4" xfId="0" applyNumberFormat="1" applyFont="1" applyFill="1" applyBorder="1" applyAlignment="1">
      <alignment horizontal="right"/>
    </xf>
    <xf numFmtId="4" fontId="6" fillId="11" borderId="3" xfId="0" applyNumberFormat="1" applyFont="1" applyFill="1" applyBorder="1" applyAlignment="1">
      <alignment horizontal="right"/>
    </xf>
    <xf numFmtId="0" fontId="9" fillId="11" borderId="3" xfId="0" applyFont="1" applyFill="1" applyBorder="1" applyAlignment="1">
      <alignment horizontal="left" vertical="center"/>
    </xf>
    <xf numFmtId="0" fontId="9" fillId="11" borderId="3" xfId="0" applyFont="1" applyFill="1" applyBorder="1" applyAlignment="1">
      <alignment vertical="center" wrapText="1"/>
    </xf>
    <xf numFmtId="4" fontId="1" fillId="0" borderId="3" xfId="0" applyNumberFormat="1" applyFont="1" applyBorder="1"/>
    <xf numFmtId="4" fontId="0" fillId="0" borderId="3" xfId="0" applyNumberFormat="1" applyBorder="1"/>
    <xf numFmtId="4" fontId="3" fillId="2" borderId="3" xfId="0" applyNumberFormat="1" applyFont="1" applyFill="1" applyBorder="1" applyAlignment="1">
      <alignment horizontal="right" wrapText="1"/>
    </xf>
    <xf numFmtId="0" fontId="30" fillId="11" borderId="7" xfId="0" applyFont="1" applyFill="1" applyBorder="1" applyAlignment="1">
      <alignment horizontal="left" wrapText="1"/>
    </xf>
    <xf numFmtId="4" fontId="1" fillId="11" borderId="3" xfId="0" applyNumberFormat="1" applyFont="1" applyFill="1" applyBorder="1"/>
    <xf numFmtId="4" fontId="6" fillId="11" borderId="3" xfId="0" applyNumberFormat="1" applyFont="1" applyFill="1" applyBorder="1" applyAlignment="1">
      <alignment horizontal="right" wrapText="1"/>
    </xf>
    <xf numFmtId="0" fontId="30" fillId="11" borderId="13" xfId="0" applyFont="1" applyFill="1" applyBorder="1" applyAlignment="1">
      <alignment wrapText="1"/>
    </xf>
    <xf numFmtId="0" fontId="30" fillId="3" borderId="7" xfId="0" applyFont="1" applyFill="1" applyBorder="1" applyAlignment="1">
      <alignment wrapText="1"/>
    </xf>
    <xf numFmtId="4" fontId="1" fillId="3" borderId="3" xfId="0" applyNumberFormat="1" applyFont="1" applyFill="1" applyBorder="1"/>
    <xf numFmtId="4" fontId="30" fillId="3" borderId="7" xfId="0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/>
    </xf>
    <xf numFmtId="4" fontId="29" fillId="3" borderId="7" xfId="0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wrapText="1"/>
    </xf>
    <xf numFmtId="0" fontId="6" fillId="11" borderId="3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left" vertical="center" wrapText="1"/>
    </xf>
    <xf numFmtId="4" fontId="6" fillId="11" borderId="4" xfId="0" applyNumberFormat="1" applyFont="1" applyFill="1" applyBorder="1" applyAlignment="1">
      <alignment horizontal="right" vertical="center" wrapText="1"/>
    </xf>
    <xf numFmtId="4" fontId="6" fillId="11" borderId="3" xfId="0" applyNumberFormat="1" applyFont="1" applyFill="1" applyBorder="1" applyAlignment="1">
      <alignment horizontal="right" vertical="center" wrapText="1"/>
    </xf>
    <xf numFmtId="2" fontId="9" fillId="2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8" fillId="2" borderId="3" xfId="0" quotePrefix="1" applyNumberFormat="1" applyFont="1" applyFill="1" applyBorder="1" applyAlignment="1">
      <alignment horizontal="center" vertical="center" wrapText="1"/>
    </xf>
    <xf numFmtId="2" fontId="9" fillId="2" borderId="3" xfId="0" applyNumberFormat="1" applyFont="1" applyFill="1" applyBorder="1" applyAlignment="1">
      <alignment horizontal="right" vertical="center" wrapText="1"/>
    </xf>
    <xf numFmtId="2" fontId="6" fillId="0" borderId="3" xfId="0" applyNumberFormat="1" applyFont="1" applyBorder="1" applyAlignment="1">
      <alignment horizontal="right" vertical="center" wrapText="1"/>
    </xf>
    <xf numFmtId="2" fontId="7" fillId="2" borderId="3" xfId="0" applyNumberFormat="1" applyFont="1" applyFill="1" applyBorder="1" applyAlignment="1">
      <alignment horizontal="right" vertical="center" wrapText="1"/>
    </xf>
    <xf numFmtId="2" fontId="3" fillId="0" borderId="3" xfId="0" applyNumberFormat="1" applyFont="1" applyBorder="1" applyAlignment="1">
      <alignment horizontal="right" vertical="center" wrapText="1"/>
    </xf>
    <xf numFmtId="2" fontId="8" fillId="2" borderId="3" xfId="0" quotePrefix="1" applyNumberFormat="1" applyFont="1" applyFill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/>
    </xf>
    <xf numFmtId="4" fontId="6" fillId="11" borderId="4" xfId="0" applyNumberFormat="1" applyFont="1" applyFill="1" applyBorder="1" applyAlignment="1">
      <alignment horizontal="right" wrapText="1"/>
    </xf>
    <xf numFmtId="4" fontId="0" fillId="2" borderId="3" xfId="0" applyNumberFormat="1" applyFont="1" applyFill="1" applyBorder="1"/>
    <xf numFmtId="4" fontId="0" fillId="0" borderId="3" xfId="0" applyNumberFormat="1" applyBorder="1" applyAlignment="1">
      <alignment horizontal="right"/>
    </xf>
    <xf numFmtId="4" fontId="1" fillId="11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center" vertical="center" wrapText="1"/>
    </xf>
    <xf numFmtId="4" fontId="0" fillId="0" borderId="3" xfId="0" applyNumberFormat="1" applyFont="1" applyBorder="1"/>
    <xf numFmtId="4" fontId="7" fillId="0" borderId="0" xfId="0" applyNumberFormat="1" applyFont="1"/>
    <xf numFmtId="4" fontId="0" fillId="0" borderId="0" xfId="0" applyNumberFormat="1"/>
    <xf numFmtId="0" fontId="6" fillId="9" borderId="1" xfId="0" applyFont="1" applyFill="1" applyBorder="1"/>
    <xf numFmtId="0" fontId="26" fillId="9" borderId="4" xfId="0" applyFont="1" applyFill="1" applyBorder="1"/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11" xfId="0" applyNumberFormat="1" applyFont="1" applyFill="1" applyBorder="1" applyAlignment="1">
      <alignment horizontal="right"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4" fontId="21" fillId="3" borderId="3" xfId="0" applyNumberFormat="1" applyFont="1" applyFill="1" applyBorder="1" applyAlignment="1">
      <alignment horizontal="right"/>
    </xf>
    <xf numFmtId="4" fontId="21" fillId="2" borderId="3" xfId="0" applyNumberFormat="1" applyFont="1" applyFill="1" applyBorder="1" applyAlignment="1">
      <alignment horizontal="right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34" fillId="12" borderId="9" xfId="0" applyFont="1" applyFill="1" applyBorder="1" applyAlignment="1"/>
    <xf numFmtId="0" fontId="0" fillId="12" borderId="9" xfId="0" applyFill="1" applyBorder="1" applyAlignment="1"/>
    <xf numFmtId="0" fontId="19" fillId="3" borderId="10" xfId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3">
    <cellStyle name="Izlaz" xfId="1" builtinId="21"/>
    <cellStyle name="Normalno" xfId="0" builtinId="0"/>
    <cellStyle name="Valuta" xfId="2" builtinId="4"/>
  </cellStyles>
  <dxfs count="0"/>
  <tableStyles count="0" defaultTableStyle="TableStyleMedium2" defaultPivotStyle="PivotStyleLight16"/>
  <colors>
    <mruColors>
      <color rgb="FF70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M9" sqref="M9"/>
    </sheetView>
  </sheetViews>
  <sheetFormatPr defaultRowHeight="15" x14ac:dyDescent="0.25"/>
  <cols>
    <col min="5" max="5" width="25.28515625" customWidth="1"/>
    <col min="6" max="10" width="19.140625" customWidth="1"/>
  </cols>
  <sheetData>
    <row r="1" spans="1:10" ht="42" customHeight="1" x14ac:dyDescent="0.25">
      <c r="A1" s="167" t="s">
        <v>142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ht="18" x14ac:dyDescent="0.25">
      <c r="A2" s="147"/>
      <c r="B2" s="147"/>
      <c r="C2" s="147"/>
      <c r="D2" s="147"/>
      <c r="E2" s="147"/>
      <c r="F2" s="147"/>
      <c r="G2" s="147"/>
      <c r="H2" s="147"/>
      <c r="I2" s="147"/>
      <c r="J2" s="147"/>
    </row>
    <row r="3" spans="1:10" ht="15.75" x14ac:dyDescent="0.25">
      <c r="A3" s="154" t="s">
        <v>18</v>
      </c>
      <c r="B3" s="154"/>
      <c r="C3" s="154"/>
      <c r="D3" s="154"/>
      <c r="E3" s="154"/>
      <c r="F3" s="154"/>
      <c r="G3" s="154"/>
      <c r="H3" s="154"/>
      <c r="I3" s="168"/>
      <c r="J3" s="168"/>
    </row>
    <row r="4" spans="1:10" ht="18" x14ac:dyDescent="0.25">
      <c r="A4" s="3"/>
      <c r="B4" s="3"/>
      <c r="C4" s="3"/>
      <c r="D4" s="3"/>
      <c r="E4" s="3"/>
      <c r="F4" s="3"/>
      <c r="G4" s="3"/>
      <c r="H4" s="3"/>
      <c r="I4" s="4"/>
      <c r="J4" s="4"/>
    </row>
    <row r="5" spans="1:10" ht="15.75" x14ac:dyDescent="0.25">
      <c r="A5" s="154" t="s">
        <v>23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10" ht="18" x14ac:dyDescent="0.25">
      <c r="A6" s="1"/>
      <c r="B6" s="2"/>
      <c r="C6" s="2"/>
      <c r="D6" s="2"/>
      <c r="E6" s="5"/>
      <c r="F6" s="6"/>
      <c r="G6" s="6"/>
      <c r="H6" s="6"/>
      <c r="I6" s="6"/>
      <c r="J6" s="22" t="s">
        <v>31</v>
      </c>
    </row>
    <row r="7" spans="1:10" ht="25.5" x14ac:dyDescent="0.25">
      <c r="A7" s="50"/>
      <c r="B7" s="51"/>
      <c r="C7" s="51"/>
      <c r="D7" s="52"/>
      <c r="E7" s="53"/>
      <c r="F7" s="47" t="s">
        <v>136</v>
      </c>
      <c r="G7" s="43" t="s">
        <v>137</v>
      </c>
      <c r="H7" s="43" t="s">
        <v>138</v>
      </c>
      <c r="I7" s="43" t="s">
        <v>97</v>
      </c>
      <c r="J7" s="43" t="s">
        <v>139</v>
      </c>
    </row>
    <row r="8" spans="1:10" x14ac:dyDescent="0.25">
      <c r="A8" s="159" t="s">
        <v>0</v>
      </c>
      <c r="B8" s="153"/>
      <c r="C8" s="153"/>
      <c r="D8" s="153"/>
      <c r="E8" s="169"/>
      <c r="F8" s="114">
        <v>1219934.3400000001</v>
      </c>
      <c r="G8" s="148">
        <v>1306508</v>
      </c>
      <c r="H8" s="114">
        <v>1710300</v>
      </c>
      <c r="I8" s="114">
        <v>1795815</v>
      </c>
      <c r="J8" s="114">
        <v>1885606</v>
      </c>
    </row>
    <row r="9" spans="1:10" x14ac:dyDescent="0.25">
      <c r="A9" s="170" t="s">
        <v>32</v>
      </c>
      <c r="B9" s="171"/>
      <c r="C9" s="171"/>
      <c r="D9" s="171"/>
      <c r="E9" s="166"/>
      <c r="F9" s="132">
        <v>1219934.3400000001</v>
      </c>
      <c r="G9" s="149">
        <v>1306508</v>
      </c>
      <c r="H9" s="132">
        <v>1710300</v>
      </c>
      <c r="I9" s="132">
        <v>1795815</v>
      </c>
      <c r="J9" s="132">
        <v>1885606</v>
      </c>
    </row>
    <row r="10" spans="1:10" x14ac:dyDescent="0.25">
      <c r="A10" s="165" t="s">
        <v>33</v>
      </c>
      <c r="B10" s="166"/>
      <c r="C10" s="166"/>
      <c r="D10" s="166"/>
      <c r="E10" s="166"/>
      <c r="F10" s="132"/>
      <c r="G10" s="20"/>
      <c r="H10" s="20">
        <v>0</v>
      </c>
      <c r="I10" s="20">
        <v>0</v>
      </c>
      <c r="J10" s="20">
        <v>0</v>
      </c>
    </row>
    <row r="11" spans="1:10" x14ac:dyDescent="0.25">
      <c r="A11" s="23" t="s">
        <v>1</v>
      </c>
      <c r="B11" s="26"/>
      <c r="C11" s="26"/>
      <c r="D11" s="26"/>
      <c r="E11" s="26"/>
      <c r="F11" s="114">
        <v>1207212.22</v>
      </c>
      <c r="G11" s="114">
        <v>1306508</v>
      </c>
      <c r="H11" s="114">
        <v>1710300</v>
      </c>
      <c r="I11" s="114">
        <v>1795815</v>
      </c>
      <c r="J11" s="114">
        <v>1885606</v>
      </c>
    </row>
    <row r="12" spans="1:10" x14ac:dyDescent="0.25">
      <c r="A12" s="172" t="s">
        <v>34</v>
      </c>
      <c r="B12" s="171"/>
      <c r="C12" s="171"/>
      <c r="D12" s="171"/>
      <c r="E12" s="171"/>
      <c r="F12" s="132">
        <v>1206848.2</v>
      </c>
      <c r="G12" s="137">
        <v>1295008</v>
      </c>
      <c r="H12" s="132">
        <v>1677300</v>
      </c>
      <c r="I12" s="132">
        <v>1761165</v>
      </c>
      <c r="J12" s="132">
        <v>1849226</v>
      </c>
    </row>
    <row r="13" spans="1:10" x14ac:dyDescent="0.25">
      <c r="A13" s="165" t="s">
        <v>35</v>
      </c>
      <c r="B13" s="166"/>
      <c r="C13" s="166"/>
      <c r="D13" s="166"/>
      <c r="E13" s="166"/>
      <c r="F13" s="132">
        <v>364.02</v>
      </c>
      <c r="G13" s="137">
        <v>11500</v>
      </c>
      <c r="H13" s="132">
        <v>33000</v>
      </c>
      <c r="I13" s="132">
        <v>34650</v>
      </c>
      <c r="J13" s="132">
        <v>36380</v>
      </c>
    </row>
    <row r="14" spans="1:10" x14ac:dyDescent="0.25">
      <c r="A14" s="152" t="s">
        <v>45</v>
      </c>
      <c r="B14" s="153"/>
      <c r="C14" s="153"/>
      <c r="D14" s="153"/>
      <c r="E14" s="153"/>
      <c r="F14" s="114">
        <f>F8-F11</f>
        <v>12722.120000000112</v>
      </c>
      <c r="G14" s="19">
        <f t="shared" ref="G14:J14" si="0">G8-G11</f>
        <v>0</v>
      </c>
      <c r="H14" s="19">
        <f t="shared" si="0"/>
        <v>0</v>
      </c>
      <c r="I14" s="19">
        <f t="shared" si="0"/>
        <v>0</v>
      </c>
      <c r="J14" s="19">
        <f t="shared" si="0"/>
        <v>0</v>
      </c>
    </row>
    <row r="15" spans="1:10" ht="18" x14ac:dyDescent="0.25">
      <c r="A15" s="3"/>
      <c r="B15" s="15"/>
      <c r="C15" s="15"/>
      <c r="D15" s="15"/>
      <c r="E15" s="15"/>
      <c r="F15" s="15"/>
      <c r="G15" s="15"/>
      <c r="H15" s="16"/>
      <c r="I15" s="16"/>
      <c r="J15" s="16"/>
    </row>
    <row r="16" spans="1:10" ht="15.75" x14ac:dyDescent="0.25">
      <c r="A16" s="154" t="s">
        <v>24</v>
      </c>
      <c r="B16" s="155"/>
      <c r="C16" s="155"/>
      <c r="D16" s="155"/>
      <c r="E16" s="155"/>
      <c r="F16" s="155"/>
      <c r="G16" s="155"/>
      <c r="H16" s="155"/>
      <c r="I16" s="155"/>
      <c r="J16" s="155"/>
    </row>
    <row r="17" spans="1:10" ht="18" x14ac:dyDescent="0.25">
      <c r="A17" s="3"/>
      <c r="B17" s="15"/>
      <c r="C17" s="15"/>
      <c r="D17" s="15"/>
      <c r="E17" s="15"/>
      <c r="F17" s="15"/>
      <c r="G17" s="15"/>
      <c r="H17" s="16"/>
      <c r="I17" s="16"/>
      <c r="J17" s="16"/>
    </row>
    <row r="18" spans="1:10" ht="25.5" x14ac:dyDescent="0.25">
      <c r="A18" s="50"/>
      <c r="B18" s="51"/>
      <c r="C18" s="51"/>
      <c r="D18" s="52"/>
      <c r="E18" s="53"/>
      <c r="F18" s="47" t="s">
        <v>136</v>
      </c>
      <c r="G18" s="43" t="s">
        <v>137</v>
      </c>
      <c r="H18" s="43" t="s">
        <v>138</v>
      </c>
      <c r="I18" s="43" t="s">
        <v>97</v>
      </c>
      <c r="J18" s="43" t="s">
        <v>139</v>
      </c>
    </row>
    <row r="19" spans="1:10" x14ac:dyDescent="0.25">
      <c r="A19" s="165" t="s">
        <v>36</v>
      </c>
      <c r="B19" s="166"/>
      <c r="C19" s="166"/>
      <c r="D19" s="166"/>
      <c r="E19" s="166"/>
      <c r="F19" s="20">
        <v>0</v>
      </c>
      <c r="G19" s="20">
        <v>0</v>
      </c>
      <c r="H19" s="20">
        <v>0</v>
      </c>
      <c r="I19" s="20">
        <v>0</v>
      </c>
      <c r="J19" s="20">
        <v>0</v>
      </c>
    </row>
    <row r="20" spans="1:10" x14ac:dyDescent="0.25">
      <c r="A20" s="165" t="s">
        <v>37</v>
      </c>
      <c r="B20" s="166"/>
      <c r="C20" s="166"/>
      <c r="D20" s="166"/>
      <c r="E20" s="166"/>
      <c r="F20" s="20">
        <v>0</v>
      </c>
      <c r="G20" s="20">
        <v>0</v>
      </c>
      <c r="H20" s="20">
        <v>0</v>
      </c>
      <c r="I20" s="20">
        <v>0</v>
      </c>
      <c r="J20" s="20">
        <v>0</v>
      </c>
    </row>
    <row r="21" spans="1:10" x14ac:dyDescent="0.25">
      <c r="A21" s="152" t="s">
        <v>2</v>
      </c>
      <c r="B21" s="153"/>
      <c r="C21" s="153"/>
      <c r="D21" s="153"/>
      <c r="E21" s="153"/>
      <c r="F21" s="19">
        <v>0</v>
      </c>
      <c r="G21" s="19">
        <f t="shared" ref="G21:J21" si="1">G19-G20</f>
        <v>0</v>
      </c>
      <c r="H21" s="19">
        <f t="shared" si="1"/>
        <v>0</v>
      </c>
      <c r="I21" s="19">
        <f t="shared" si="1"/>
        <v>0</v>
      </c>
      <c r="J21" s="19">
        <f t="shared" si="1"/>
        <v>0</v>
      </c>
    </row>
    <row r="22" spans="1:10" x14ac:dyDescent="0.25">
      <c r="A22" s="152" t="s">
        <v>46</v>
      </c>
      <c r="B22" s="153"/>
      <c r="C22" s="153"/>
      <c r="D22" s="153"/>
      <c r="E22" s="153"/>
      <c r="F22" s="19">
        <v>0</v>
      </c>
      <c r="G22" s="19">
        <f t="shared" ref="G22:J22" si="2">G14+G21</f>
        <v>0</v>
      </c>
      <c r="H22" s="19">
        <f t="shared" si="2"/>
        <v>0</v>
      </c>
      <c r="I22" s="19">
        <f t="shared" si="2"/>
        <v>0</v>
      </c>
      <c r="J22" s="19">
        <f t="shared" si="2"/>
        <v>0</v>
      </c>
    </row>
    <row r="23" spans="1:10" ht="18" x14ac:dyDescent="0.25">
      <c r="A23" s="14"/>
      <c r="B23" s="15"/>
      <c r="C23" s="15"/>
      <c r="D23" s="15"/>
      <c r="E23" s="15"/>
      <c r="F23" s="15"/>
      <c r="G23" s="15"/>
      <c r="H23" s="16"/>
      <c r="I23" s="16"/>
      <c r="J23" s="16"/>
    </row>
    <row r="24" spans="1:10" ht="15.75" x14ac:dyDescent="0.25">
      <c r="A24" s="154" t="s">
        <v>47</v>
      </c>
      <c r="B24" s="155"/>
      <c r="C24" s="155"/>
      <c r="D24" s="155"/>
      <c r="E24" s="155"/>
      <c r="F24" s="155"/>
      <c r="G24" s="155"/>
      <c r="H24" s="155"/>
      <c r="I24" s="155"/>
      <c r="J24" s="155"/>
    </row>
    <row r="25" spans="1:10" ht="15.75" x14ac:dyDescent="0.25">
      <c r="A25" s="24"/>
      <c r="B25" s="25"/>
      <c r="C25" s="25"/>
      <c r="D25" s="25"/>
      <c r="E25" s="25"/>
      <c r="F25" s="25"/>
      <c r="G25" s="25"/>
      <c r="H25" s="25"/>
      <c r="I25" s="25"/>
      <c r="J25" s="25"/>
    </row>
    <row r="26" spans="1:10" ht="25.5" x14ac:dyDescent="0.25">
      <c r="A26" s="50"/>
      <c r="B26" s="51"/>
      <c r="C26" s="51"/>
      <c r="D26" s="52"/>
      <c r="E26" s="53"/>
      <c r="F26" s="47" t="s">
        <v>136</v>
      </c>
      <c r="G26" s="43" t="s">
        <v>137</v>
      </c>
      <c r="H26" s="43" t="s">
        <v>138</v>
      </c>
      <c r="I26" s="43" t="s">
        <v>97</v>
      </c>
      <c r="J26" s="43" t="s">
        <v>139</v>
      </c>
    </row>
    <row r="27" spans="1:10" ht="15" customHeight="1" x14ac:dyDescent="0.25">
      <c r="A27" s="156" t="s">
        <v>48</v>
      </c>
      <c r="B27" s="157"/>
      <c r="C27" s="157"/>
      <c r="D27" s="157"/>
      <c r="E27" s="158"/>
      <c r="F27" s="27">
        <v>0</v>
      </c>
      <c r="G27" s="27">
        <v>0</v>
      </c>
      <c r="H27" s="27">
        <v>0</v>
      </c>
      <c r="I27" s="27">
        <v>0</v>
      </c>
      <c r="J27" s="28">
        <v>0</v>
      </c>
    </row>
    <row r="28" spans="1:10" ht="15" customHeight="1" x14ac:dyDescent="0.25">
      <c r="A28" s="152" t="s">
        <v>49</v>
      </c>
      <c r="B28" s="153"/>
      <c r="C28" s="153"/>
      <c r="D28" s="153"/>
      <c r="E28" s="153"/>
      <c r="F28" s="29">
        <f>F22+F27</f>
        <v>0</v>
      </c>
      <c r="G28" s="29">
        <f t="shared" ref="G28:J28" si="3">G22+G27</f>
        <v>0</v>
      </c>
      <c r="H28" s="29">
        <f t="shared" si="3"/>
        <v>0</v>
      </c>
      <c r="I28" s="29">
        <f t="shared" si="3"/>
        <v>0</v>
      </c>
      <c r="J28" s="30">
        <f t="shared" si="3"/>
        <v>0</v>
      </c>
    </row>
    <row r="29" spans="1:10" ht="45" customHeight="1" x14ac:dyDescent="0.25">
      <c r="A29" s="159" t="s">
        <v>50</v>
      </c>
      <c r="B29" s="160"/>
      <c r="C29" s="160"/>
      <c r="D29" s="160"/>
      <c r="E29" s="161"/>
      <c r="F29" s="29">
        <v>0</v>
      </c>
      <c r="G29" s="29">
        <f t="shared" ref="G29:J29" si="4">G14+G21+G27-G28</f>
        <v>0</v>
      </c>
      <c r="H29" s="29">
        <f t="shared" si="4"/>
        <v>0</v>
      </c>
      <c r="I29" s="29">
        <f t="shared" si="4"/>
        <v>0</v>
      </c>
      <c r="J29" s="30">
        <f t="shared" si="4"/>
        <v>0</v>
      </c>
    </row>
    <row r="30" spans="1:10" ht="15.75" x14ac:dyDescent="0.25">
      <c r="A30" s="31"/>
      <c r="B30" s="32"/>
      <c r="C30" s="32"/>
      <c r="D30" s="32"/>
      <c r="E30" s="32"/>
      <c r="F30" s="32"/>
      <c r="G30" s="32"/>
      <c r="H30" s="32"/>
      <c r="I30" s="32"/>
      <c r="J30" s="32"/>
    </row>
    <row r="31" spans="1:10" ht="15.75" x14ac:dyDescent="0.25">
      <c r="A31" s="162" t="s">
        <v>44</v>
      </c>
      <c r="B31" s="162"/>
      <c r="C31" s="162"/>
      <c r="D31" s="162"/>
      <c r="E31" s="162"/>
      <c r="F31" s="162"/>
      <c r="G31" s="162"/>
      <c r="H31" s="162"/>
      <c r="I31" s="162"/>
      <c r="J31" s="162"/>
    </row>
    <row r="32" spans="1:10" ht="18" x14ac:dyDescent="0.25">
      <c r="A32" s="33"/>
      <c r="B32" s="34"/>
      <c r="C32" s="34"/>
      <c r="D32" s="34"/>
      <c r="E32" s="34"/>
      <c r="F32" s="34"/>
      <c r="G32" s="34"/>
      <c r="H32" s="35"/>
      <c r="I32" s="35"/>
      <c r="J32" s="35"/>
    </row>
    <row r="33" spans="1:10" ht="25.5" x14ac:dyDescent="0.25">
      <c r="A33" s="54"/>
      <c r="B33" s="55"/>
      <c r="C33" s="55"/>
      <c r="D33" s="56"/>
      <c r="E33" s="57"/>
      <c r="F33" s="47" t="s">
        <v>98</v>
      </c>
      <c r="G33" s="43" t="s">
        <v>99</v>
      </c>
      <c r="H33" s="43" t="s">
        <v>96</v>
      </c>
      <c r="I33" s="43" t="s">
        <v>30</v>
      </c>
      <c r="J33" s="43" t="s">
        <v>97</v>
      </c>
    </row>
    <row r="34" spans="1:10" x14ac:dyDescent="0.25">
      <c r="A34" s="156" t="s">
        <v>48</v>
      </c>
      <c r="B34" s="157"/>
      <c r="C34" s="157"/>
      <c r="D34" s="157"/>
      <c r="E34" s="158"/>
      <c r="F34" s="27">
        <v>0</v>
      </c>
      <c r="G34" s="27">
        <f>F37</f>
        <v>0</v>
      </c>
      <c r="H34" s="27">
        <f>G37</f>
        <v>0</v>
      </c>
      <c r="I34" s="27">
        <f>H37</f>
        <v>0</v>
      </c>
      <c r="J34" s="28">
        <f>I37</f>
        <v>0</v>
      </c>
    </row>
    <row r="35" spans="1:10" ht="28.5" customHeight="1" x14ac:dyDescent="0.25">
      <c r="A35" s="156" t="s">
        <v>51</v>
      </c>
      <c r="B35" s="157"/>
      <c r="C35" s="157"/>
      <c r="D35" s="157"/>
      <c r="E35" s="158"/>
      <c r="F35" s="27">
        <v>0</v>
      </c>
      <c r="G35" s="27">
        <v>0</v>
      </c>
      <c r="H35" s="27">
        <v>0</v>
      </c>
      <c r="I35" s="27">
        <v>0</v>
      </c>
      <c r="J35" s="28">
        <v>0</v>
      </c>
    </row>
    <row r="36" spans="1:10" x14ac:dyDescent="0.25">
      <c r="A36" s="156" t="s">
        <v>52</v>
      </c>
      <c r="B36" s="163"/>
      <c r="C36" s="163"/>
      <c r="D36" s="163"/>
      <c r="E36" s="164"/>
      <c r="F36" s="27">
        <v>0</v>
      </c>
      <c r="G36" s="27">
        <v>0</v>
      </c>
      <c r="H36" s="27">
        <v>0</v>
      </c>
      <c r="I36" s="27">
        <v>0</v>
      </c>
      <c r="J36" s="28">
        <v>0</v>
      </c>
    </row>
    <row r="37" spans="1:10" ht="15" customHeight="1" x14ac:dyDescent="0.25">
      <c r="A37" s="152" t="s">
        <v>49</v>
      </c>
      <c r="B37" s="153"/>
      <c r="C37" s="153"/>
      <c r="D37" s="153"/>
      <c r="E37" s="153"/>
      <c r="F37" s="21">
        <f>F34-F35+F36</f>
        <v>0</v>
      </c>
      <c r="G37" s="21">
        <f t="shared" ref="G37:J37" si="5">G34-G35+G36</f>
        <v>0</v>
      </c>
      <c r="H37" s="21">
        <f t="shared" si="5"/>
        <v>0</v>
      </c>
      <c r="I37" s="21">
        <f t="shared" si="5"/>
        <v>0</v>
      </c>
      <c r="J37" s="36">
        <f t="shared" si="5"/>
        <v>0</v>
      </c>
    </row>
    <row r="38" spans="1:10" ht="17.25" customHeight="1" x14ac:dyDescent="0.25"/>
    <row r="39" spans="1:10" x14ac:dyDescent="0.25">
      <c r="A39" s="150"/>
      <c r="B39" s="151"/>
      <c r="C39" s="151"/>
      <c r="D39" s="151"/>
      <c r="E39" s="151"/>
      <c r="F39" s="151"/>
      <c r="G39" s="151"/>
      <c r="H39" s="151"/>
      <c r="I39" s="151"/>
      <c r="J39" s="151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workbookViewId="0">
      <selection activeCell="R14" sqref="R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6" customWidth="1"/>
    <col min="4" max="8" width="16.140625" customWidth="1"/>
  </cols>
  <sheetData>
    <row r="1" spans="1:8" ht="18" customHeight="1" x14ac:dyDescent="0.25">
      <c r="A1" s="3"/>
      <c r="B1" s="3"/>
      <c r="C1" s="3"/>
      <c r="D1" s="3"/>
      <c r="E1" s="3"/>
      <c r="F1" s="3"/>
      <c r="G1" s="3"/>
    </row>
    <row r="2" spans="1:8" ht="15.75" customHeight="1" x14ac:dyDescent="0.25">
      <c r="A2" s="154" t="s">
        <v>18</v>
      </c>
      <c r="B2" s="154"/>
      <c r="C2" s="154"/>
      <c r="D2" s="154"/>
      <c r="E2" s="154"/>
      <c r="F2" s="154"/>
      <c r="G2" s="154"/>
    </row>
    <row r="3" spans="1:8" ht="18" x14ac:dyDescent="0.25">
      <c r="A3" s="3"/>
      <c r="B3" s="3"/>
      <c r="C3" s="3"/>
      <c r="D3" s="3"/>
      <c r="E3" s="3"/>
      <c r="F3" s="4"/>
      <c r="G3" s="4"/>
    </row>
    <row r="4" spans="1:8" ht="18" customHeight="1" x14ac:dyDescent="0.25">
      <c r="A4" s="154" t="s">
        <v>4</v>
      </c>
      <c r="B4" s="154"/>
      <c r="C4" s="154"/>
      <c r="D4" s="154"/>
      <c r="E4" s="154"/>
      <c r="F4" s="154"/>
      <c r="G4" s="154"/>
    </row>
    <row r="5" spans="1:8" ht="18" x14ac:dyDescent="0.25">
      <c r="A5" s="3"/>
      <c r="B5" s="3"/>
      <c r="C5" s="3"/>
      <c r="D5" s="3"/>
      <c r="E5" s="3"/>
      <c r="F5" s="4"/>
      <c r="G5" s="4"/>
    </row>
    <row r="6" spans="1:8" ht="15.75" customHeight="1" x14ac:dyDescent="0.25">
      <c r="A6" s="154" t="s">
        <v>38</v>
      </c>
      <c r="B6" s="154"/>
      <c r="C6" s="154"/>
      <c r="D6" s="154"/>
      <c r="E6" s="154"/>
      <c r="F6" s="154"/>
      <c r="G6" s="154"/>
    </row>
    <row r="7" spans="1:8" ht="18" x14ac:dyDescent="0.25">
      <c r="A7" s="3"/>
      <c r="B7" s="3"/>
      <c r="C7" s="3"/>
      <c r="D7" s="3"/>
      <c r="E7" s="3"/>
      <c r="F7" s="4"/>
      <c r="G7" s="4"/>
    </row>
    <row r="8" spans="1:8" ht="25.5" x14ac:dyDescent="0.25">
      <c r="A8" s="43" t="s">
        <v>5</v>
      </c>
      <c r="B8" s="47" t="s">
        <v>6</v>
      </c>
      <c r="C8" s="47" t="s">
        <v>3</v>
      </c>
      <c r="D8" s="47" t="s">
        <v>136</v>
      </c>
      <c r="E8" s="43" t="s">
        <v>137</v>
      </c>
      <c r="F8" s="43" t="s">
        <v>138</v>
      </c>
      <c r="G8" s="43" t="s">
        <v>97</v>
      </c>
      <c r="H8" s="43" t="s">
        <v>139</v>
      </c>
    </row>
    <row r="9" spans="1:8" x14ac:dyDescent="0.25">
      <c r="A9" s="117"/>
      <c r="B9" s="118"/>
      <c r="C9" s="119" t="s">
        <v>129</v>
      </c>
      <c r="D9" s="120">
        <v>1219934.3400000001</v>
      </c>
      <c r="E9" s="121">
        <v>1306508</v>
      </c>
      <c r="F9" s="121">
        <v>1710300</v>
      </c>
      <c r="G9" s="121">
        <v>1795815</v>
      </c>
      <c r="H9" s="121">
        <v>1885606</v>
      </c>
    </row>
    <row r="10" spans="1:8" ht="15.75" customHeight="1" x14ac:dyDescent="0.25">
      <c r="A10" s="92">
        <v>6</v>
      </c>
      <c r="B10" s="92"/>
      <c r="C10" s="92" t="s">
        <v>7</v>
      </c>
      <c r="D10" s="93">
        <v>1219934.3400000001</v>
      </c>
      <c r="E10" s="94">
        <v>1306508</v>
      </c>
      <c r="F10" s="94">
        <v>1710300</v>
      </c>
      <c r="G10" s="94">
        <f>SUM(G11:G15)</f>
        <v>1795815</v>
      </c>
      <c r="H10" s="94">
        <f>SUM(H11:H15)</f>
        <v>1885606</v>
      </c>
    </row>
    <row r="11" spans="1:8" ht="25.5" x14ac:dyDescent="0.25">
      <c r="A11" s="7"/>
      <c r="B11" s="11">
        <v>63</v>
      </c>
      <c r="C11" s="11" t="s">
        <v>26</v>
      </c>
      <c r="D11" s="88">
        <v>985888.67</v>
      </c>
      <c r="E11" s="89">
        <v>1077508</v>
      </c>
      <c r="F11" s="89">
        <v>1412500</v>
      </c>
      <c r="G11" s="89">
        <f>SUM(F11*5%+F11)</f>
        <v>1483125</v>
      </c>
      <c r="H11" s="89">
        <v>1557282</v>
      </c>
    </row>
    <row r="12" spans="1:8" x14ac:dyDescent="0.25">
      <c r="A12" s="8"/>
      <c r="B12" s="8">
        <v>64</v>
      </c>
      <c r="C12" s="9" t="s">
        <v>59</v>
      </c>
      <c r="D12" s="88">
        <v>0.4</v>
      </c>
      <c r="E12" s="89">
        <v>1</v>
      </c>
      <c r="F12" s="89"/>
      <c r="G12" s="89">
        <f t="shared" ref="G12:H17" si="0">SUM(F12*5%+F12)</f>
        <v>0</v>
      </c>
      <c r="H12" s="89">
        <f t="shared" si="0"/>
        <v>0</v>
      </c>
    </row>
    <row r="13" spans="1:8" ht="25.5" x14ac:dyDescent="0.25">
      <c r="A13" s="8"/>
      <c r="B13" s="8">
        <v>65</v>
      </c>
      <c r="C13" s="13" t="s">
        <v>60</v>
      </c>
      <c r="D13" s="88">
        <v>2514.41</v>
      </c>
      <c r="E13" s="89">
        <v>3000</v>
      </c>
      <c r="F13" s="89">
        <v>10000</v>
      </c>
      <c r="G13" s="89">
        <f t="shared" si="0"/>
        <v>10500</v>
      </c>
      <c r="H13" s="89">
        <f t="shared" si="0"/>
        <v>11025</v>
      </c>
    </row>
    <row r="14" spans="1:8" ht="25.5" x14ac:dyDescent="0.25">
      <c r="A14" s="8"/>
      <c r="B14" s="8">
        <v>66</v>
      </c>
      <c r="C14" s="13" t="s">
        <v>61</v>
      </c>
      <c r="D14" s="88">
        <v>2800</v>
      </c>
      <c r="E14" s="89">
        <v>1999</v>
      </c>
      <c r="F14" s="89">
        <v>2000</v>
      </c>
      <c r="G14" s="89">
        <f t="shared" si="0"/>
        <v>2100</v>
      </c>
      <c r="H14" s="89">
        <f t="shared" si="0"/>
        <v>2205</v>
      </c>
    </row>
    <row r="15" spans="1:8" ht="25.5" x14ac:dyDescent="0.25">
      <c r="A15" s="8"/>
      <c r="B15" s="8">
        <v>67</v>
      </c>
      <c r="C15" s="11" t="s">
        <v>27</v>
      </c>
      <c r="D15" s="88">
        <v>228730.86</v>
      </c>
      <c r="E15" s="89">
        <v>224000</v>
      </c>
      <c r="F15" s="89">
        <v>285800</v>
      </c>
      <c r="G15" s="89">
        <f t="shared" si="0"/>
        <v>300090</v>
      </c>
      <c r="H15" s="89">
        <v>315094</v>
      </c>
    </row>
    <row r="16" spans="1:8" ht="25.5" hidden="1" x14ac:dyDescent="0.25">
      <c r="A16" s="10">
        <v>7</v>
      </c>
      <c r="B16" s="10"/>
      <c r="C16" s="17" t="s">
        <v>8</v>
      </c>
      <c r="D16" s="90"/>
      <c r="E16" s="91"/>
      <c r="F16" s="91"/>
      <c r="G16" s="89">
        <f t="shared" si="0"/>
        <v>0</v>
      </c>
      <c r="H16" s="91"/>
    </row>
    <row r="17" spans="1:8" ht="38.25" hidden="1" x14ac:dyDescent="0.25">
      <c r="A17" s="11"/>
      <c r="B17" s="11">
        <v>72</v>
      </c>
      <c r="C17" s="18" t="s">
        <v>25</v>
      </c>
      <c r="D17" s="88"/>
      <c r="E17" s="91"/>
      <c r="F17" s="89"/>
      <c r="G17" s="89">
        <f t="shared" si="0"/>
        <v>0</v>
      </c>
      <c r="H17" s="89"/>
    </row>
    <row r="19" spans="1:8" ht="15.75" x14ac:dyDescent="0.25">
      <c r="A19" s="154" t="s">
        <v>39</v>
      </c>
      <c r="B19" s="173"/>
      <c r="C19" s="173"/>
      <c r="D19" s="173"/>
      <c r="E19" s="173"/>
      <c r="F19" s="173"/>
      <c r="G19" s="173"/>
    </row>
    <row r="20" spans="1:8" ht="18" x14ac:dyDescent="0.25">
      <c r="A20" s="3"/>
      <c r="B20" s="3"/>
      <c r="C20" s="3"/>
      <c r="D20" s="3"/>
      <c r="E20" s="3"/>
      <c r="F20" s="4"/>
      <c r="G20" s="4"/>
    </row>
    <row r="21" spans="1:8" ht="25.5" x14ac:dyDescent="0.25">
      <c r="A21" s="43" t="s">
        <v>5</v>
      </c>
      <c r="B21" s="47" t="s">
        <v>6</v>
      </c>
      <c r="C21" s="47" t="s">
        <v>9</v>
      </c>
      <c r="D21" s="47" t="s">
        <v>136</v>
      </c>
      <c r="E21" s="43" t="s">
        <v>137</v>
      </c>
      <c r="F21" s="43" t="s">
        <v>138</v>
      </c>
      <c r="G21" s="43" t="s">
        <v>97</v>
      </c>
      <c r="H21" s="43" t="s">
        <v>139</v>
      </c>
    </row>
    <row r="22" spans="1:8" x14ac:dyDescent="0.25">
      <c r="A22" s="117"/>
      <c r="B22" s="118"/>
      <c r="C22" s="119" t="s">
        <v>1</v>
      </c>
      <c r="D22" s="133">
        <v>1207212.22</v>
      </c>
      <c r="E22" s="120">
        <v>1306508</v>
      </c>
      <c r="F22" s="121">
        <v>1710300</v>
      </c>
      <c r="G22" s="121">
        <v>1795815</v>
      </c>
      <c r="H22" s="121">
        <v>1885606</v>
      </c>
    </row>
    <row r="23" spans="1:8" s="97" customFormat="1" ht="15.75" customHeight="1" x14ac:dyDescent="0.2">
      <c r="A23" s="98">
        <v>3</v>
      </c>
      <c r="B23" s="98"/>
      <c r="C23" s="98" t="s">
        <v>10</v>
      </c>
      <c r="D23" s="99">
        <v>1206848.2</v>
      </c>
      <c r="E23" s="100">
        <v>1295008</v>
      </c>
      <c r="F23" s="101">
        <v>1710300</v>
      </c>
      <c r="G23" s="101">
        <f>SUM(G24:G28)</f>
        <v>1761165</v>
      </c>
      <c r="H23" s="101">
        <f>SUM(H24:H28)</f>
        <v>1849226</v>
      </c>
    </row>
    <row r="24" spans="1:8" s="83" customFormat="1" ht="15.75" customHeight="1" x14ac:dyDescent="0.25">
      <c r="A24" s="11"/>
      <c r="B24" s="11">
        <v>31</v>
      </c>
      <c r="C24" s="11" t="s">
        <v>11</v>
      </c>
      <c r="D24" s="95">
        <v>964748.59</v>
      </c>
      <c r="E24" s="88">
        <v>1048744</v>
      </c>
      <c r="F24" s="89">
        <v>1396620</v>
      </c>
      <c r="G24" s="89">
        <f>SUM(F24*5%+F24)</f>
        <v>1466451</v>
      </c>
      <c r="H24" s="89">
        <v>1539776</v>
      </c>
    </row>
    <row r="25" spans="1:8" s="83" customFormat="1" x14ac:dyDescent="0.25">
      <c r="A25" s="11"/>
      <c r="B25" s="11">
        <v>32</v>
      </c>
      <c r="C25" s="11" t="s">
        <v>20</v>
      </c>
      <c r="D25" s="95">
        <v>158530.65</v>
      </c>
      <c r="E25" s="88">
        <v>175514</v>
      </c>
      <c r="F25" s="89">
        <v>201650</v>
      </c>
      <c r="G25" s="89">
        <f t="shared" ref="G25:H28" si="1">SUM(F25*5%+F25)</f>
        <v>211732.5</v>
      </c>
      <c r="H25" s="89">
        <v>222320</v>
      </c>
    </row>
    <row r="26" spans="1:8" s="83" customFormat="1" x14ac:dyDescent="0.25">
      <c r="A26" s="11"/>
      <c r="B26" s="11">
        <v>34</v>
      </c>
      <c r="C26" s="11" t="s">
        <v>62</v>
      </c>
      <c r="D26" s="95">
        <v>770.8</v>
      </c>
      <c r="E26" s="88">
        <v>480</v>
      </c>
      <c r="F26" s="89">
        <v>0</v>
      </c>
      <c r="G26" s="89">
        <f t="shared" si="1"/>
        <v>0</v>
      </c>
      <c r="H26" s="89">
        <f t="shared" si="1"/>
        <v>0</v>
      </c>
    </row>
    <row r="27" spans="1:8" s="83" customFormat="1" ht="25.5" x14ac:dyDescent="0.25">
      <c r="A27" s="11"/>
      <c r="B27" s="11">
        <v>37</v>
      </c>
      <c r="C27" s="11" t="s">
        <v>130</v>
      </c>
      <c r="D27" s="95">
        <v>82537.16</v>
      </c>
      <c r="E27" s="88">
        <v>70000</v>
      </c>
      <c r="F27" s="89">
        <v>78730</v>
      </c>
      <c r="G27" s="89">
        <f t="shared" si="1"/>
        <v>82666.5</v>
      </c>
      <c r="H27" s="89">
        <v>86800</v>
      </c>
    </row>
    <row r="28" spans="1:8" s="83" customFormat="1" x14ac:dyDescent="0.25">
      <c r="A28" s="11"/>
      <c r="B28" s="11">
        <v>38</v>
      </c>
      <c r="C28" s="11" t="s">
        <v>80</v>
      </c>
      <c r="D28" s="95">
        <v>261</v>
      </c>
      <c r="E28" s="88">
        <v>270</v>
      </c>
      <c r="F28" s="89">
        <v>300</v>
      </c>
      <c r="G28" s="89">
        <f t="shared" si="1"/>
        <v>315</v>
      </c>
      <c r="H28" s="89">
        <v>330</v>
      </c>
    </row>
    <row r="29" spans="1:8" s="97" customFormat="1" ht="25.5" x14ac:dyDescent="0.2">
      <c r="A29" s="102">
        <v>4</v>
      </c>
      <c r="B29" s="102"/>
      <c r="C29" s="103" t="s">
        <v>12</v>
      </c>
      <c r="D29" s="99">
        <v>364.02</v>
      </c>
      <c r="E29" s="100">
        <v>11500</v>
      </c>
      <c r="F29" s="101">
        <v>33000</v>
      </c>
      <c r="G29" s="101">
        <v>34650</v>
      </c>
      <c r="H29" s="101">
        <f>SUM(H30:H31)</f>
        <v>36380</v>
      </c>
    </row>
    <row r="30" spans="1:8" s="83" customFormat="1" ht="25.5" x14ac:dyDescent="0.25">
      <c r="A30" s="12"/>
      <c r="B30" s="12">
        <v>42</v>
      </c>
      <c r="C30" s="18" t="s">
        <v>28</v>
      </c>
      <c r="D30" s="96">
        <v>364.02</v>
      </c>
      <c r="E30" s="88">
        <v>11500</v>
      </c>
      <c r="F30" s="89">
        <v>11000</v>
      </c>
      <c r="G30" s="89">
        <v>11550</v>
      </c>
      <c r="H30" s="89">
        <v>12125</v>
      </c>
    </row>
    <row r="31" spans="1:8" s="83" customFormat="1" ht="25.5" x14ac:dyDescent="0.25">
      <c r="A31" s="11"/>
      <c r="B31" s="11">
        <v>45</v>
      </c>
      <c r="C31" s="18" t="s">
        <v>63</v>
      </c>
      <c r="D31" s="96">
        <v>0</v>
      </c>
      <c r="E31" s="88">
        <v>11500</v>
      </c>
      <c r="F31" s="89">
        <v>22000</v>
      </c>
      <c r="G31" s="89">
        <v>23100</v>
      </c>
      <c r="H31" s="89">
        <v>24255</v>
      </c>
    </row>
    <row r="32" spans="1:8" x14ac:dyDescent="0.25">
      <c r="D32" s="42"/>
    </row>
  </sheetData>
  <mergeCells count="4">
    <mergeCell ref="A19:G19"/>
    <mergeCell ref="A2:G2"/>
    <mergeCell ref="A4:G4"/>
    <mergeCell ref="A6:G6"/>
  </mergeCells>
  <pageMargins left="0.7" right="0.7" top="0.75" bottom="0.75" header="0.3" footer="0.3"/>
  <pageSetup paperSize="9" scale="8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6"/>
  <sheetViews>
    <sheetView zoomScaleNormal="100" workbookViewId="0">
      <selection activeCell="M15" sqref="M15"/>
    </sheetView>
  </sheetViews>
  <sheetFormatPr defaultRowHeight="15" x14ac:dyDescent="0.25"/>
  <cols>
    <col min="1" max="1" width="1.28515625" customWidth="1"/>
    <col min="2" max="2" width="37.85546875" customWidth="1"/>
    <col min="3" max="7" width="21.42578125" customWidth="1"/>
  </cols>
  <sheetData>
    <row r="1" spans="1:8" ht="18" customHeight="1" x14ac:dyDescent="0.25">
      <c r="B1" s="3"/>
      <c r="C1" s="3"/>
      <c r="D1" s="3"/>
      <c r="E1" s="3"/>
      <c r="F1" s="3"/>
      <c r="G1" s="3"/>
    </row>
    <row r="2" spans="1:8" ht="15.75" customHeight="1" x14ac:dyDescent="0.25">
      <c r="B2" s="154" t="s">
        <v>18</v>
      </c>
      <c r="C2" s="154"/>
      <c r="D2" s="154"/>
      <c r="E2" s="154"/>
      <c r="F2" s="154"/>
      <c r="G2" s="154"/>
    </row>
    <row r="3" spans="1:8" ht="18" x14ac:dyDescent="0.25">
      <c r="C3" s="3"/>
      <c r="D3" s="3"/>
      <c r="E3" s="3"/>
      <c r="F3" s="4"/>
      <c r="G3" s="4"/>
    </row>
    <row r="4" spans="1:8" ht="18" customHeight="1" x14ac:dyDescent="0.25">
      <c r="B4" s="154" t="s">
        <v>4</v>
      </c>
      <c r="C4" s="154"/>
      <c r="D4" s="154"/>
      <c r="E4" s="154"/>
      <c r="F4" s="154"/>
      <c r="G4" s="154"/>
    </row>
    <row r="5" spans="1:8" ht="18" x14ac:dyDescent="0.25">
      <c r="B5" s="3"/>
      <c r="C5" s="3"/>
      <c r="D5" s="3"/>
      <c r="E5" s="3"/>
      <c r="F5" s="4"/>
      <c r="G5" s="4"/>
    </row>
    <row r="6" spans="1:8" ht="15.75" customHeight="1" x14ac:dyDescent="0.25">
      <c r="B6" s="154" t="s">
        <v>40</v>
      </c>
      <c r="C6" s="154"/>
      <c r="D6" s="154"/>
      <c r="E6" s="154"/>
      <c r="F6" s="154"/>
      <c r="G6" s="154"/>
    </row>
    <row r="7" spans="1:8" ht="18" x14ac:dyDescent="0.25">
      <c r="B7" s="3"/>
      <c r="C7" s="3"/>
      <c r="D7" s="3"/>
      <c r="E7" s="3"/>
      <c r="F7" s="4"/>
      <c r="G7" s="4"/>
    </row>
    <row r="8" spans="1:8" ht="25.5" x14ac:dyDescent="0.25">
      <c r="B8" s="43" t="s">
        <v>81</v>
      </c>
      <c r="C8" s="47" t="s">
        <v>136</v>
      </c>
      <c r="D8" s="43" t="s">
        <v>137</v>
      </c>
      <c r="E8" s="43" t="s">
        <v>138</v>
      </c>
      <c r="F8" s="43" t="s">
        <v>97</v>
      </c>
      <c r="G8" s="43" t="s">
        <v>139</v>
      </c>
      <c r="H8" s="39"/>
    </row>
    <row r="9" spans="1:8" x14ac:dyDescent="0.25">
      <c r="B9" s="43">
        <v>1</v>
      </c>
      <c r="C9" s="43">
        <v>2</v>
      </c>
      <c r="D9" s="43">
        <v>3</v>
      </c>
      <c r="E9" s="43">
        <v>4</v>
      </c>
      <c r="F9" s="43">
        <v>5</v>
      </c>
      <c r="G9" s="43">
        <v>6</v>
      </c>
      <c r="H9" s="39"/>
    </row>
    <row r="10" spans="1:8" x14ac:dyDescent="0.25">
      <c r="A10" s="86"/>
      <c r="B10" s="107" t="s">
        <v>82</v>
      </c>
      <c r="C10" s="108">
        <v>1219934.3400000001</v>
      </c>
      <c r="D10" s="101">
        <v>1306508</v>
      </c>
      <c r="E10" s="109">
        <v>1710300</v>
      </c>
      <c r="F10" s="109">
        <f>SUM(F11+F16+F18+F20)</f>
        <v>1795815</v>
      </c>
      <c r="G10" s="109">
        <f>SUM(G11+G16+G18+G20+G23)</f>
        <v>1885606</v>
      </c>
    </row>
    <row r="11" spans="1:8" ht="17.25" customHeight="1" x14ac:dyDescent="0.25">
      <c r="A11" s="86"/>
      <c r="B11" s="111" t="s">
        <v>83</v>
      </c>
      <c r="C11" s="112">
        <v>1098734.71</v>
      </c>
      <c r="D11" s="113">
        <v>1165508</v>
      </c>
      <c r="E11" s="114">
        <f>SUM(E12:E15)</f>
        <v>1612500</v>
      </c>
      <c r="F11" s="114">
        <f>SUM(E11*5%+E11)</f>
        <v>1693125</v>
      </c>
      <c r="G11" s="114">
        <v>1777782</v>
      </c>
    </row>
    <row r="12" spans="1:8" ht="17.25" customHeight="1" x14ac:dyDescent="0.25">
      <c r="A12" s="86"/>
      <c r="B12" s="87" t="s">
        <v>131</v>
      </c>
      <c r="C12" s="134">
        <v>0</v>
      </c>
      <c r="D12" s="45">
        <v>0</v>
      </c>
      <c r="E12" s="89">
        <v>0</v>
      </c>
      <c r="F12" s="91">
        <f t="shared" ref="F12:G24" si="0">SUM(E12*5%+E12)</f>
        <v>0</v>
      </c>
      <c r="G12" s="91">
        <f t="shared" si="0"/>
        <v>0</v>
      </c>
    </row>
    <row r="13" spans="1:8" ht="17.25" customHeight="1" x14ac:dyDescent="0.25">
      <c r="A13" s="86"/>
      <c r="B13" s="87" t="s">
        <v>84</v>
      </c>
      <c r="C13" s="105">
        <v>112846.04</v>
      </c>
      <c r="D13" s="44">
        <v>89000</v>
      </c>
      <c r="E13" s="89">
        <v>200000</v>
      </c>
      <c r="F13" s="91">
        <f t="shared" si="0"/>
        <v>210000</v>
      </c>
      <c r="G13" s="91">
        <f t="shared" si="0"/>
        <v>220500</v>
      </c>
    </row>
    <row r="14" spans="1:8" ht="17.25" customHeight="1" x14ac:dyDescent="0.25">
      <c r="A14" s="86"/>
      <c r="B14" s="87" t="s">
        <v>85</v>
      </c>
      <c r="C14" s="105">
        <v>39788.239999999998</v>
      </c>
      <c r="D14" s="44">
        <v>60738</v>
      </c>
      <c r="E14" s="106">
        <v>1351300</v>
      </c>
      <c r="F14" s="91">
        <f t="shared" si="0"/>
        <v>1418865</v>
      </c>
      <c r="G14" s="91">
        <f t="shared" si="0"/>
        <v>1489808.25</v>
      </c>
    </row>
    <row r="15" spans="1:8" ht="17.25" customHeight="1" x14ac:dyDescent="0.25">
      <c r="A15" s="86"/>
      <c r="B15" s="87" t="s">
        <v>86</v>
      </c>
      <c r="C15" s="105">
        <v>946100.43</v>
      </c>
      <c r="D15" s="45">
        <v>1016770</v>
      </c>
      <c r="E15" s="106">
        <v>61200</v>
      </c>
      <c r="F15" s="91">
        <f t="shared" si="0"/>
        <v>64260</v>
      </c>
      <c r="G15" s="91">
        <f t="shared" si="0"/>
        <v>67473</v>
      </c>
    </row>
    <row r="16" spans="1:8" ht="17.25" customHeight="1" x14ac:dyDescent="0.25">
      <c r="A16" s="86"/>
      <c r="B16" s="111" t="s">
        <v>87</v>
      </c>
      <c r="C16" s="112">
        <v>1834.41</v>
      </c>
      <c r="D16" s="115">
        <v>3000</v>
      </c>
      <c r="E16" s="116">
        <v>10000</v>
      </c>
      <c r="F16" s="114">
        <f t="shared" si="0"/>
        <v>10500</v>
      </c>
      <c r="G16" s="114">
        <f t="shared" si="0"/>
        <v>11025</v>
      </c>
    </row>
    <row r="17" spans="1:7" ht="17.25" customHeight="1" x14ac:dyDescent="0.25">
      <c r="A17" s="86"/>
      <c r="B17" s="87" t="s">
        <v>88</v>
      </c>
      <c r="C17" s="105">
        <v>1834.41</v>
      </c>
      <c r="D17" s="45">
        <v>3000</v>
      </c>
      <c r="E17" s="106">
        <v>10000</v>
      </c>
      <c r="F17" s="91">
        <f t="shared" si="0"/>
        <v>10500</v>
      </c>
      <c r="G17" s="91">
        <f t="shared" si="0"/>
        <v>11025</v>
      </c>
    </row>
    <row r="18" spans="1:7" ht="17.25" customHeight="1" x14ac:dyDescent="0.25">
      <c r="A18" s="86"/>
      <c r="B18" s="111" t="s">
        <v>89</v>
      </c>
      <c r="C18" s="112">
        <v>1680.4</v>
      </c>
      <c r="D18" s="115">
        <v>2000</v>
      </c>
      <c r="E18" s="116">
        <v>2000</v>
      </c>
      <c r="F18" s="114">
        <f t="shared" si="0"/>
        <v>2100</v>
      </c>
      <c r="G18" s="114">
        <f t="shared" si="0"/>
        <v>2205</v>
      </c>
    </row>
    <row r="19" spans="1:7" ht="17.25" customHeight="1" x14ac:dyDescent="0.25">
      <c r="A19" s="86"/>
      <c r="B19" s="87" t="s">
        <v>128</v>
      </c>
      <c r="C19" s="105">
        <v>1680.4</v>
      </c>
      <c r="D19" s="45">
        <v>2000</v>
      </c>
      <c r="E19" s="106">
        <v>2000</v>
      </c>
      <c r="F19" s="91">
        <f t="shared" si="0"/>
        <v>2100</v>
      </c>
      <c r="G19" s="91">
        <f t="shared" si="0"/>
        <v>2205</v>
      </c>
    </row>
    <row r="20" spans="1:7" ht="17.25" customHeight="1" x14ac:dyDescent="0.25">
      <c r="A20" s="86"/>
      <c r="B20" s="111" t="s">
        <v>90</v>
      </c>
      <c r="C20" s="112">
        <v>115884.82</v>
      </c>
      <c r="D20" s="115">
        <v>135000</v>
      </c>
      <c r="E20" s="114">
        <f>SUM(E21:E22)</f>
        <v>85800</v>
      </c>
      <c r="F20" s="114">
        <f t="shared" si="0"/>
        <v>90090</v>
      </c>
      <c r="G20" s="114">
        <v>94594</v>
      </c>
    </row>
    <row r="21" spans="1:7" ht="17.25" customHeight="1" x14ac:dyDescent="0.25">
      <c r="A21" s="86"/>
      <c r="B21" s="87" t="s">
        <v>64</v>
      </c>
      <c r="C21" s="105">
        <v>60411.81</v>
      </c>
      <c r="D21" s="44">
        <v>69562</v>
      </c>
      <c r="E21" s="89">
        <v>16680</v>
      </c>
      <c r="F21" s="91">
        <f t="shared" si="0"/>
        <v>17514</v>
      </c>
      <c r="G21" s="91">
        <f t="shared" si="0"/>
        <v>18389.7</v>
      </c>
    </row>
    <row r="22" spans="1:7" ht="17.25" customHeight="1" x14ac:dyDescent="0.25">
      <c r="A22" s="86"/>
      <c r="B22" s="87" t="s">
        <v>91</v>
      </c>
      <c r="C22" s="105">
        <v>55473.01</v>
      </c>
      <c r="D22" s="45">
        <v>65438</v>
      </c>
      <c r="E22" s="89">
        <v>69120</v>
      </c>
      <c r="F22" s="91">
        <f t="shared" si="0"/>
        <v>72576</v>
      </c>
      <c r="G22" s="91">
        <f t="shared" si="0"/>
        <v>76204.800000000003</v>
      </c>
    </row>
    <row r="23" spans="1:7" ht="17.25" customHeight="1" x14ac:dyDescent="0.25">
      <c r="A23" s="86"/>
      <c r="B23" s="111" t="s">
        <v>92</v>
      </c>
      <c r="C23" s="112">
        <v>1800</v>
      </c>
      <c r="D23" s="113">
        <v>0</v>
      </c>
      <c r="E23" s="114">
        <v>0</v>
      </c>
      <c r="F23" s="114">
        <f t="shared" si="0"/>
        <v>0</v>
      </c>
      <c r="G23" s="114">
        <f t="shared" si="0"/>
        <v>0</v>
      </c>
    </row>
    <row r="24" spans="1:7" ht="17.25" customHeight="1" x14ac:dyDescent="0.25">
      <c r="A24" s="86"/>
      <c r="B24" s="87" t="s">
        <v>93</v>
      </c>
      <c r="C24" s="105">
        <v>1800</v>
      </c>
      <c r="D24" s="45">
        <v>0</v>
      </c>
      <c r="E24" s="106">
        <v>0</v>
      </c>
      <c r="F24" s="91">
        <f t="shared" si="0"/>
        <v>0</v>
      </c>
      <c r="G24" s="91">
        <f t="shared" si="0"/>
        <v>0</v>
      </c>
    </row>
    <row r="25" spans="1:7" ht="15.75" x14ac:dyDescent="0.25">
      <c r="B25" s="24"/>
      <c r="C25" s="41"/>
      <c r="D25" s="41"/>
      <c r="E25" s="41"/>
      <c r="F25" s="41"/>
      <c r="G25" s="41"/>
    </row>
    <row r="26" spans="1:7" ht="15.75" x14ac:dyDescent="0.25">
      <c r="B26" s="24"/>
      <c r="C26" s="41"/>
      <c r="D26" s="41"/>
      <c r="E26" s="41"/>
      <c r="F26" s="41"/>
      <c r="G26" s="41"/>
    </row>
    <row r="27" spans="1:7" ht="15.75" x14ac:dyDescent="0.25">
      <c r="B27" s="24"/>
      <c r="C27" s="41"/>
      <c r="D27" s="41"/>
      <c r="E27" s="41"/>
      <c r="F27" s="41"/>
      <c r="G27" s="41"/>
    </row>
    <row r="28" spans="1:7" ht="15.75" x14ac:dyDescent="0.25">
      <c r="B28" s="154" t="s">
        <v>95</v>
      </c>
      <c r="C28" s="154"/>
      <c r="D28" s="154"/>
      <c r="E28" s="154"/>
      <c r="F28" s="154"/>
      <c r="G28" s="154"/>
    </row>
    <row r="29" spans="1:7" ht="18" x14ac:dyDescent="0.25">
      <c r="B29" s="3"/>
      <c r="C29" s="3"/>
      <c r="D29" s="3"/>
      <c r="E29" s="3"/>
      <c r="F29" s="3"/>
      <c r="G29" s="3"/>
    </row>
    <row r="30" spans="1:7" ht="25.5" x14ac:dyDescent="0.25">
      <c r="B30" s="43" t="s">
        <v>81</v>
      </c>
      <c r="C30" s="47" t="s">
        <v>136</v>
      </c>
      <c r="D30" s="43" t="s">
        <v>137</v>
      </c>
      <c r="E30" s="43" t="s">
        <v>138</v>
      </c>
      <c r="F30" s="43" t="s">
        <v>97</v>
      </c>
      <c r="G30" s="43" t="s">
        <v>139</v>
      </c>
    </row>
    <row r="31" spans="1:7" x14ac:dyDescent="0.25">
      <c r="B31" s="43">
        <v>1</v>
      </c>
      <c r="C31" s="43">
        <v>2</v>
      </c>
      <c r="D31" s="43">
        <v>3</v>
      </c>
      <c r="E31" s="43">
        <v>4</v>
      </c>
      <c r="F31" s="43">
        <v>5</v>
      </c>
      <c r="G31" s="43">
        <v>6</v>
      </c>
    </row>
    <row r="32" spans="1:7" x14ac:dyDescent="0.25">
      <c r="B32" s="110" t="s">
        <v>94</v>
      </c>
      <c r="C32" s="136">
        <v>1207212.22</v>
      </c>
      <c r="D32" s="101">
        <v>1306508</v>
      </c>
      <c r="E32" s="109">
        <v>1710300</v>
      </c>
      <c r="F32" s="109">
        <f>SUM(F33+F38+F40+F42)</f>
        <v>1795815</v>
      </c>
      <c r="G32" s="109">
        <f>SUM(G33+G38+G40+G42+G45)</f>
        <v>1885606</v>
      </c>
    </row>
    <row r="33" spans="2:7" x14ac:dyDescent="0.25">
      <c r="B33" s="111" t="s">
        <v>83</v>
      </c>
      <c r="C33" s="112">
        <v>1086620.54</v>
      </c>
      <c r="D33" s="113">
        <v>1165508</v>
      </c>
      <c r="E33" s="114">
        <f>SUM(E34:E37)</f>
        <v>1612500</v>
      </c>
      <c r="F33" s="114">
        <f>SUM(E33*5%+E33)</f>
        <v>1693125</v>
      </c>
      <c r="G33" s="114">
        <v>1777782</v>
      </c>
    </row>
    <row r="34" spans="2:7" x14ac:dyDescent="0.25">
      <c r="B34" s="87" t="s">
        <v>131</v>
      </c>
      <c r="C34" s="134">
        <v>0</v>
      </c>
      <c r="D34" s="45">
        <v>0</v>
      </c>
      <c r="E34" s="89">
        <v>0</v>
      </c>
      <c r="F34" s="89">
        <f t="shared" ref="F34:G46" si="1">SUM(E34*5%+E34)</f>
        <v>0</v>
      </c>
      <c r="G34" s="91">
        <f t="shared" si="1"/>
        <v>0</v>
      </c>
    </row>
    <row r="35" spans="2:7" x14ac:dyDescent="0.25">
      <c r="B35" s="87" t="s">
        <v>84</v>
      </c>
      <c r="C35" s="105">
        <v>105185.24</v>
      </c>
      <c r="D35" s="44">
        <v>89000</v>
      </c>
      <c r="E35" s="89">
        <v>200000</v>
      </c>
      <c r="F35" s="89">
        <f t="shared" si="1"/>
        <v>210000</v>
      </c>
      <c r="G35" s="91">
        <f t="shared" si="1"/>
        <v>220500</v>
      </c>
    </row>
    <row r="36" spans="2:7" x14ac:dyDescent="0.25">
      <c r="B36" s="87" t="s">
        <v>85</v>
      </c>
      <c r="C36" s="105">
        <v>39788.239999999998</v>
      </c>
      <c r="D36" s="44">
        <v>60738</v>
      </c>
      <c r="E36" s="106">
        <v>1351300</v>
      </c>
      <c r="F36" s="89">
        <f t="shared" si="1"/>
        <v>1418865</v>
      </c>
      <c r="G36" s="91">
        <f t="shared" si="1"/>
        <v>1489808.25</v>
      </c>
    </row>
    <row r="37" spans="2:7" x14ac:dyDescent="0.25">
      <c r="B37" s="87" t="s">
        <v>86</v>
      </c>
      <c r="C37" s="135">
        <v>941647.06</v>
      </c>
      <c r="D37" s="45">
        <v>1016770</v>
      </c>
      <c r="E37" s="106">
        <v>61200</v>
      </c>
      <c r="F37" s="89">
        <f t="shared" si="1"/>
        <v>64260</v>
      </c>
      <c r="G37" s="91">
        <f t="shared" si="1"/>
        <v>67473</v>
      </c>
    </row>
    <row r="38" spans="2:7" x14ac:dyDescent="0.25">
      <c r="B38" s="111" t="s">
        <v>87</v>
      </c>
      <c r="C38" s="112">
        <v>4246</v>
      </c>
      <c r="D38" s="115">
        <v>3000</v>
      </c>
      <c r="E38" s="116">
        <v>10000</v>
      </c>
      <c r="F38" s="114">
        <f t="shared" si="1"/>
        <v>10500</v>
      </c>
      <c r="G38" s="114">
        <f t="shared" si="1"/>
        <v>11025</v>
      </c>
    </row>
    <row r="39" spans="2:7" x14ac:dyDescent="0.25">
      <c r="B39" s="87" t="s">
        <v>88</v>
      </c>
      <c r="C39" s="105">
        <v>4246</v>
      </c>
      <c r="D39" s="45">
        <v>3000</v>
      </c>
      <c r="E39" s="106">
        <v>10000</v>
      </c>
      <c r="F39" s="89">
        <f t="shared" si="1"/>
        <v>10500</v>
      </c>
      <c r="G39" s="91">
        <f t="shared" si="1"/>
        <v>11025</v>
      </c>
    </row>
    <row r="40" spans="2:7" x14ac:dyDescent="0.25">
      <c r="B40" s="111" t="s">
        <v>89</v>
      </c>
      <c r="C40" s="112">
        <v>460.86</v>
      </c>
      <c r="D40" s="115">
        <v>2000</v>
      </c>
      <c r="E40" s="116">
        <v>2000</v>
      </c>
      <c r="F40" s="114">
        <f t="shared" si="1"/>
        <v>2100</v>
      </c>
      <c r="G40" s="114">
        <f t="shared" si="1"/>
        <v>2205</v>
      </c>
    </row>
    <row r="41" spans="2:7" x14ac:dyDescent="0.25">
      <c r="B41" s="87" t="s">
        <v>128</v>
      </c>
      <c r="C41" s="105">
        <v>460.86</v>
      </c>
      <c r="D41" s="45">
        <v>2000</v>
      </c>
      <c r="E41" s="106">
        <v>2000</v>
      </c>
      <c r="F41" s="89">
        <f t="shared" si="1"/>
        <v>2100</v>
      </c>
      <c r="G41" s="91">
        <f t="shared" si="1"/>
        <v>2205</v>
      </c>
    </row>
    <row r="42" spans="2:7" x14ac:dyDescent="0.25">
      <c r="B42" s="111" t="s">
        <v>90</v>
      </c>
      <c r="C42" s="112">
        <v>115884.82</v>
      </c>
      <c r="D42" s="115">
        <v>135000</v>
      </c>
      <c r="E42" s="114">
        <f>SUM(E43:E44)</f>
        <v>85800</v>
      </c>
      <c r="F42" s="114">
        <f t="shared" si="1"/>
        <v>90090</v>
      </c>
      <c r="G42" s="114">
        <v>94594</v>
      </c>
    </row>
    <row r="43" spans="2:7" x14ac:dyDescent="0.25">
      <c r="B43" s="87" t="s">
        <v>64</v>
      </c>
      <c r="C43" s="105">
        <v>60411.81</v>
      </c>
      <c r="D43" s="44">
        <v>69562</v>
      </c>
      <c r="E43" s="89">
        <v>16680</v>
      </c>
      <c r="F43" s="91">
        <f t="shared" si="1"/>
        <v>17514</v>
      </c>
      <c r="G43" s="91">
        <f t="shared" si="1"/>
        <v>18389.7</v>
      </c>
    </row>
    <row r="44" spans="2:7" x14ac:dyDescent="0.25">
      <c r="B44" s="87" t="s">
        <v>91</v>
      </c>
      <c r="C44" s="105">
        <v>55473.01</v>
      </c>
      <c r="D44" s="45">
        <v>65438</v>
      </c>
      <c r="E44" s="89">
        <v>69120</v>
      </c>
      <c r="F44" s="91">
        <f t="shared" si="1"/>
        <v>72576</v>
      </c>
      <c r="G44" s="91">
        <f t="shared" si="1"/>
        <v>76204.800000000003</v>
      </c>
    </row>
    <row r="45" spans="2:7" x14ac:dyDescent="0.25">
      <c r="B45" s="111" t="s">
        <v>92</v>
      </c>
      <c r="C45" s="112">
        <v>0</v>
      </c>
      <c r="D45" s="113">
        <v>0</v>
      </c>
      <c r="E45" s="114">
        <v>0</v>
      </c>
      <c r="F45" s="114">
        <f t="shared" si="1"/>
        <v>0</v>
      </c>
      <c r="G45" s="114">
        <f t="shared" si="1"/>
        <v>0</v>
      </c>
    </row>
    <row r="46" spans="2:7" x14ac:dyDescent="0.25">
      <c r="B46" s="87" t="s">
        <v>93</v>
      </c>
      <c r="C46" s="105">
        <v>0</v>
      </c>
      <c r="D46" s="45">
        <v>0</v>
      </c>
      <c r="E46" s="106">
        <v>0</v>
      </c>
      <c r="F46" s="91">
        <f t="shared" si="1"/>
        <v>0</v>
      </c>
      <c r="G46" s="91">
        <f t="shared" si="1"/>
        <v>0</v>
      </c>
    </row>
  </sheetData>
  <mergeCells count="4">
    <mergeCell ref="B28:G28"/>
    <mergeCell ref="B2:G2"/>
    <mergeCell ref="B4:G4"/>
    <mergeCell ref="B6:G6"/>
  </mergeCells>
  <phoneticPr fontId="33" type="noConversion"/>
  <pageMargins left="0.7" right="0.7" top="0.75" bottom="0.75" header="0.3" footer="0.3"/>
  <pageSetup paperSize="9" scale="6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2"/>
  <sheetViews>
    <sheetView workbookViewId="0">
      <selection activeCell="K12" sqref="K12"/>
    </sheetView>
  </sheetViews>
  <sheetFormatPr defaultRowHeight="15" x14ac:dyDescent="0.25"/>
  <cols>
    <col min="1" max="1" width="37.7109375" customWidth="1"/>
    <col min="2" max="6" width="17.7109375" customWidth="1"/>
  </cols>
  <sheetData>
    <row r="1" spans="1:6" ht="18" customHeight="1" x14ac:dyDescent="0.25">
      <c r="A1" s="3"/>
      <c r="B1" s="3"/>
      <c r="C1" s="3"/>
      <c r="D1" s="3"/>
      <c r="E1" s="3"/>
      <c r="F1" s="3"/>
    </row>
    <row r="2" spans="1:6" ht="15.75" x14ac:dyDescent="0.25">
      <c r="A2" s="154" t="s">
        <v>18</v>
      </c>
      <c r="B2" s="154"/>
      <c r="C2" s="154"/>
      <c r="D2" s="154"/>
      <c r="E2" s="168"/>
      <c r="F2" s="168"/>
    </row>
    <row r="3" spans="1:6" ht="18" x14ac:dyDescent="0.25">
      <c r="A3" s="3"/>
      <c r="B3" s="3"/>
      <c r="C3" s="3"/>
      <c r="D3" s="3"/>
      <c r="E3" s="4"/>
      <c r="F3" s="4"/>
    </row>
    <row r="4" spans="1:6" ht="18" customHeight="1" x14ac:dyDescent="0.25">
      <c r="A4" s="154" t="s">
        <v>4</v>
      </c>
      <c r="B4" s="155"/>
      <c r="C4" s="155"/>
      <c r="D4" s="155"/>
      <c r="E4" s="155"/>
      <c r="F4" s="155"/>
    </row>
    <row r="5" spans="1:6" ht="18" x14ac:dyDescent="0.25">
      <c r="A5" s="3"/>
      <c r="B5" s="3"/>
      <c r="C5" s="3"/>
      <c r="D5" s="3"/>
      <c r="E5" s="4"/>
      <c r="F5" s="4"/>
    </row>
    <row r="6" spans="1:6" ht="15.75" x14ac:dyDescent="0.25">
      <c r="A6" s="154" t="s">
        <v>13</v>
      </c>
      <c r="B6" s="173"/>
      <c r="C6" s="173"/>
      <c r="D6" s="173"/>
      <c r="E6" s="173"/>
      <c r="F6" s="173"/>
    </row>
    <row r="7" spans="1:6" ht="18" x14ac:dyDescent="0.25">
      <c r="A7" s="3"/>
      <c r="B7" s="3"/>
      <c r="C7" s="3"/>
      <c r="D7" s="3"/>
      <c r="E7" s="4"/>
      <c r="F7" s="4"/>
    </row>
    <row r="8" spans="1:6" ht="25.5" x14ac:dyDescent="0.25">
      <c r="A8" s="43" t="s">
        <v>41</v>
      </c>
      <c r="B8" s="47" t="s">
        <v>136</v>
      </c>
      <c r="C8" s="43" t="s">
        <v>137</v>
      </c>
      <c r="D8" s="43" t="s">
        <v>138</v>
      </c>
      <c r="E8" s="43" t="s">
        <v>97</v>
      </c>
      <c r="F8" s="43" t="s">
        <v>139</v>
      </c>
    </row>
    <row r="9" spans="1:6" ht="15.75" customHeight="1" x14ac:dyDescent="0.25">
      <c r="A9" s="7" t="s">
        <v>14</v>
      </c>
      <c r="B9" s="137">
        <v>1207212.22</v>
      </c>
      <c r="C9" s="91">
        <v>1306508</v>
      </c>
      <c r="D9" s="91">
        <v>1710300</v>
      </c>
      <c r="E9" s="91">
        <v>1795815</v>
      </c>
      <c r="F9" s="91">
        <v>1885606</v>
      </c>
    </row>
    <row r="10" spans="1:6" ht="15.75" customHeight="1" x14ac:dyDescent="0.25">
      <c r="A10" s="7" t="s">
        <v>56</v>
      </c>
      <c r="B10" s="137">
        <v>1207212.22</v>
      </c>
      <c r="C10" s="91">
        <v>1306508</v>
      </c>
      <c r="D10" s="91">
        <v>1710300</v>
      </c>
      <c r="E10" s="91">
        <v>1795815</v>
      </c>
      <c r="F10" s="91">
        <v>1885606</v>
      </c>
    </row>
    <row r="11" spans="1:6" x14ac:dyDescent="0.25">
      <c r="A11" s="38" t="s">
        <v>57</v>
      </c>
      <c r="B11" s="137">
        <v>1207212.22</v>
      </c>
      <c r="C11" s="91">
        <v>1306508</v>
      </c>
      <c r="D11" s="91">
        <v>1710300</v>
      </c>
      <c r="E11" s="91">
        <v>1795815</v>
      </c>
      <c r="F11" s="91">
        <v>1885606</v>
      </c>
    </row>
    <row r="12" spans="1:6" x14ac:dyDescent="0.25">
      <c r="A12" s="12" t="s">
        <v>58</v>
      </c>
      <c r="B12" s="88">
        <v>1207212.22</v>
      </c>
      <c r="C12" s="89">
        <v>1306508</v>
      </c>
      <c r="D12" s="91">
        <v>1710300</v>
      </c>
      <c r="E12" s="91">
        <v>1795815</v>
      </c>
      <c r="F12" s="91">
        <v>1885606</v>
      </c>
    </row>
  </sheetData>
  <mergeCells count="3">
    <mergeCell ref="A2:F2"/>
    <mergeCell ref="A4:F4"/>
    <mergeCell ref="A6:F6"/>
  </mergeCells>
  <pageMargins left="0.7" right="0.7" top="0.75" bottom="0.75" header="0.3" footer="0.3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2"/>
  <sheetViews>
    <sheetView workbookViewId="0">
      <selection activeCell="U6" sqref="U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8" width="20" customWidth="1"/>
  </cols>
  <sheetData>
    <row r="1" spans="1:8" ht="18" customHeight="1" x14ac:dyDescent="0.25">
      <c r="A1" s="3"/>
      <c r="B1" s="3"/>
      <c r="C1" s="3"/>
      <c r="D1" s="3"/>
      <c r="E1" s="3"/>
      <c r="F1" s="3"/>
      <c r="G1" s="3"/>
      <c r="H1" s="3"/>
    </row>
    <row r="2" spans="1:8" ht="15.75" customHeight="1" x14ac:dyDescent="0.25">
      <c r="A2" s="154" t="s">
        <v>18</v>
      </c>
      <c r="B2" s="154"/>
      <c r="C2" s="154"/>
      <c r="D2" s="154"/>
      <c r="E2" s="154"/>
      <c r="F2" s="154"/>
      <c r="G2" s="154"/>
      <c r="H2" s="154"/>
    </row>
    <row r="3" spans="1:8" ht="18" x14ac:dyDescent="0.25">
      <c r="A3" s="3"/>
      <c r="B3" s="3"/>
      <c r="C3" s="3"/>
      <c r="D3" s="3"/>
      <c r="E3" s="3"/>
      <c r="F3" s="3"/>
      <c r="G3" s="4"/>
      <c r="H3" s="4"/>
    </row>
    <row r="4" spans="1:8" ht="18" customHeight="1" x14ac:dyDescent="0.25">
      <c r="A4" s="154" t="s">
        <v>42</v>
      </c>
      <c r="B4" s="154"/>
      <c r="C4" s="154"/>
      <c r="D4" s="154"/>
      <c r="E4" s="154"/>
      <c r="F4" s="154"/>
      <c r="G4" s="154"/>
      <c r="H4" s="154"/>
    </row>
    <row r="5" spans="1:8" ht="18" x14ac:dyDescent="0.25">
      <c r="A5" s="3"/>
      <c r="B5" s="3"/>
      <c r="C5" s="3"/>
      <c r="D5" s="3"/>
      <c r="E5" s="3"/>
      <c r="F5" s="3"/>
      <c r="G5" s="4"/>
      <c r="H5" s="4"/>
    </row>
    <row r="6" spans="1:8" ht="25.5" x14ac:dyDescent="0.25">
      <c r="A6" s="43" t="s">
        <v>5</v>
      </c>
      <c r="B6" s="47" t="s">
        <v>6</v>
      </c>
      <c r="C6" s="47" t="s">
        <v>29</v>
      </c>
      <c r="D6" s="47" t="s">
        <v>136</v>
      </c>
      <c r="E6" s="43" t="s">
        <v>137</v>
      </c>
      <c r="F6" s="43" t="s">
        <v>138</v>
      </c>
      <c r="G6" s="43" t="s">
        <v>97</v>
      </c>
      <c r="H6" s="43" t="s">
        <v>139</v>
      </c>
    </row>
    <row r="7" spans="1:8" ht="25.5" x14ac:dyDescent="0.25">
      <c r="A7" s="7">
        <v>8</v>
      </c>
      <c r="B7" s="7"/>
      <c r="C7" s="7" t="s">
        <v>15</v>
      </c>
      <c r="D7" s="127">
        <v>0</v>
      </c>
      <c r="E7" s="128">
        <v>0</v>
      </c>
      <c r="F7" s="128">
        <v>0</v>
      </c>
      <c r="G7" s="128">
        <v>0</v>
      </c>
      <c r="H7" s="128">
        <v>0</v>
      </c>
    </row>
    <row r="8" spans="1:8" ht="25.5" x14ac:dyDescent="0.25">
      <c r="A8" s="7"/>
      <c r="B8" s="7">
        <v>83</v>
      </c>
      <c r="C8" s="7" t="s">
        <v>132</v>
      </c>
      <c r="D8" s="127">
        <v>0</v>
      </c>
      <c r="E8" s="128">
        <v>0</v>
      </c>
      <c r="F8" s="128">
        <v>0</v>
      </c>
      <c r="G8" s="128">
        <v>0</v>
      </c>
      <c r="H8" s="128">
        <v>0</v>
      </c>
    </row>
    <row r="9" spans="1:8" x14ac:dyDescent="0.25">
      <c r="A9" s="7"/>
      <c r="B9" s="11">
        <v>84</v>
      </c>
      <c r="C9" s="11" t="s">
        <v>21</v>
      </c>
      <c r="D9" s="129">
        <v>0</v>
      </c>
      <c r="E9" s="130">
        <v>0</v>
      </c>
      <c r="F9" s="130">
        <v>0</v>
      </c>
      <c r="G9" s="130">
        <v>0</v>
      </c>
      <c r="H9" s="130">
        <v>0</v>
      </c>
    </row>
    <row r="10" spans="1:8" ht="25.5" x14ac:dyDescent="0.25">
      <c r="A10" s="8"/>
      <c r="B10" s="8"/>
      <c r="C10" s="13" t="s">
        <v>54</v>
      </c>
      <c r="D10" s="131">
        <v>0</v>
      </c>
      <c r="E10" s="130">
        <v>0</v>
      </c>
      <c r="F10" s="130">
        <v>0</v>
      </c>
      <c r="G10" s="130">
        <v>0</v>
      </c>
      <c r="H10" s="130">
        <v>0</v>
      </c>
    </row>
    <row r="11" spans="1:8" ht="25.5" x14ac:dyDescent="0.25">
      <c r="A11" s="10">
        <v>5</v>
      </c>
      <c r="B11" s="10"/>
      <c r="C11" s="17" t="s">
        <v>16</v>
      </c>
      <c r="D11" s="127">
        <v>0</v>
      </c>
      <c r="E11" s="128">
        <v>0</v>
      </c>
      <c r="F11" s="128">
        <v>0</v>
      </c>
      <c r="G11" s="128">
        <v>0</v>
      </c>
      <c r="H11" s="128">
        <v>0</v>
      </c>
    </row>
    <row r="12" spans="1:8" ht="25.5" x14ac:dyDescent="0.25">
      <c r="A12" s="11"/>
      <c r="B12" s="11">
        <v>54</v>
      </c>
      <c r="C12" s="18" t="s">
        <v>22</v>
      </c>
      <c r="D12" s="129">
        <v>0</v>
      </c>
      <c r="E12" s="130">
        <v>0</v>
      </c>
      <c r="F12" s="130">
        <v>0</v>
      </c>
      <c r="G12" s="130">
        <v>0</v>
      </c>
      <c r="H12" s="130">
        <v>0</v>
      </c>
    </row>
  </sheetData>
  <mergeCells count="2">
    <mergeCell ref="A2:H2"/>
    <mergeCell ref="A4:H4"/>
  </mergeCells>
  <pageMargins left="0.7" right="0.7" top="0.75" bottom="0.75" header="0.3" footer="0.3"/>
  <pageSetup paperSize="9" scale="92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4"/>
  <sheetViews>
    <sheetView workbookViewId="0">
      <selection activeCell="S13" sqref="S13"/>
    </sheetView>
  </sheetViews>
  <sheetFormatPr defaultRowHeight="15" x14ac:dyDescent="0.25"/>
  <cols>
    <col min="1" max="1" width="8.42578125" customWidth="1"/>
    <col min="2" max="2" width="8.85546875" customWidth="1"/>
    <col min="3" max="3" width="8.42578125" customWidth="1"/>
    <col min="4" max="4" width="25.28515625" customWidth="1"/>
    <col min="5" max="9" width="15.28515625" customWidth="1"/>
  </cols>
  <sheetData>
    <row r="1" spans="1:9" ht="18" customHeight="1" x14ac:dyDescent="0.25">
      <c r="A1" s="3"/>
      <c r="B1" s="3"/>
      <c r="C1" s="3"/>
      <c r="D1" s="3"/>
      <c r="E1" s="3"/>
      <c r="F1" s="3"/>
    </row>
    <row r="2" spans="1:9" ht="15.75" customHeight="1" x14ac:dyDescent="0.25">
      <c r="A2" s="154" t="s">
        <v>18</v>
      </c>
      <c r="B2" s="154"/>
      <c r="C2" s="154"/>
      <c r="D2" s="154"/>
      <c r="E2" s="154"/>
      <c r="F2" s="154"/>
      <c r="G2" s="174"/>
      <c r="H2" s="174"/>
      <c r="I2" s="174"/>
    </row>
    <row r="3" spans="1:9" ht="18" x14ac:dyDescent="0.25">
      <c r="A3" s="3"/>
      <c r="B3" s="3"/>
      <c r="C3" s="3"/>
      <c r="D3" s="3"/>
      <c r="E3" s="4"/>
      <c r="F3" s="4"/>
    </row>
    <row r="4" spans="1:9" ht="18" customHeight="1" x14ac:dyDescent="0.25">
      <c r="A4" s="154" t="s">
        <v>43</v>
      </c>
      <c r="B4" s="154"/>
      <c r="C4" s="154"/>
      <c r="D4" s="154"/>
      <c r="E4" s="154"/>
      <c r="F4" s="154"/>
      <c r="G4" s="174"/>
      <c r="H4" s="174"/>
      <c r="I4" s="174"/>
    </row>
    <row r="5" spans="1:9" ht="18" x14ac:dyDescent="0.25">
      <c r="A5" s="3"/>
      <c r="B5" s="3"/>
      <c r="C5" s="3"/>
      <c r="D5" s="3"/>
      <c r="E5" s="4"/>
      <c r="F5" s="4"/>
    </row>
    <row r="6" spans="1:9" ht="25.5" x14ac:dyDescent="0.25">
      <c r="A6" s="43" t="s">
        <v>5</v>
      </c>
      <c r="B6" s="47" t="s">
        <v>6</v>
      </c>
      <c r="C6" s="47" t="s">
        <v>53</v>
      </c>
      <c r="D6" s="47" t="s">
        <v>29</v>
      </c>
      <c r="E6" s="47" t="s">
        <v>136</v>
      </c>
      <c r="F6" s="43" t="s">
        <v>137</v>
      </c>
      <c r="G6" s="43" t="s">
        <v>138</v>
      </c>
      <c r="H6" s="43" t="s">
        <v>97</v>
      </c>
      <c r="I6" s="43" t="s">
        <v>139</v>
      </c>
    </row>
    <row r="7" spans="1:9" ht="25.5" x14ac:dyDescent="0.25">
      <c r="A7" s="7">
        <v>8</v>
      </c>
      <c r="B7" s="7"/>
      <c r="C7" s="7"/>
      <c r="D7" s="7" t="s">
        <v>15</v>
      </c>
      <c r="E7" s="122">
        <v>0</v>
      </c>
      <c r="F7" s="123">
        <v>0</v>
      </c>
      <c r="G7" s="123">
        <v>0</v>
      </c>
      <c r="H7" s="123">
        <v>0</v>
      </c>
      <c r="I7" s="123">
        <v>0</v>
      </c>
    </row>
    <row r="8" spans="1:9" x14ac:dyDescent="0.25">
      <c r="A8" s="7"/>
      <c r="B8" s="11">
        <v>84</v>
      </c>
      <c r="C8" s="11"/>
      <c r="D8" s="11" t="s">
        <v>21</v>
      </c>
      <c r="E8" s="124">
        <v>0</v>
      </c>
      <c r="F8" s="125">
        <v>0</v>
      </c>
      <c r="G8" s="125">
        <v>0</v>
      </c>
      <c r="H8" s="125">
        <v>0</v>
      </c>
      <c r="I8" s="125">
        <v>0</v>
      </c>
    </row>
    <row r="9" spans="1:9" ht="25.5" x14ac:dyDescent="0.25">
      <c r="A9" s="8"/>
      <c r="B9" s="8"/>
      <c r="C9" s="37" t="s">
        <v>55</v>
      </c>
      <c r="D9" s="13" t="s">
        <v>54</v>
      </c>
      <c r="E9" s="126">
        <v>0</v>
      </c>
      <c r="F9" s="125">
        <v>0</v>
      </c>
      <c r="G9" s="125">
        <v>0</v>
      </c>
      <c r="H9" s="125">
        <v>0</v>
      </c>
      <c r="I9" s="125">
        <v>0</v>
      </c>
    </row>
    <row r="10" spans="1:9" ht="25.5" x14ac:dyDescent="0.25">
      <c r="A10" s="10">
        <v>5</v>
      </c>
      <c r="B10" s="10"/>
      <c r="C10" s="10"/>
      <c r="D10" s="17" t="s">
        <v>16</v>
      </c>
      <c r="E10" s="122">
        <v>0</v>
      </c>
      <c r="F10" s="123">
        <v>0</v>
      </c>
      <c r="G10" s="123">
        <v>0</v>
      </c>
      <c r="H10" s="123">
        <v>0</v>
      </c>
      <c r="I10" s="123">
        <v>0</v>
      </c>
    </row>
    <row r="11" spans="1:9" ht="25.5" x14ac:dyDescent="0.25">
      <c r="A11" s="11"/>
      <c r="B11" s="11">
        <v>54</v>
      </c>
      <c r="C11" s="11"/>
      <c r="D11" s="18" t="s">
        <v>22</v>
      </c>
      <c r="E11" s="124">
        <v>0</v>
      </c>
      <c r="F11" s="125">
        <v>0</v>
      </c>
      <c r="G11" s="125">
        <v>0</v>
      </c>
      <c r="H11" s="125">
        <v>0</v>
      </c>
      <c r="I11" s="125">
        <v>0</v>
      </c>
    </row>
    <row r="12" spans="1:9" ht="25.5" x14ac:dyDescent="0.25">
      <c r="A12" s="7">
        <v>4</v>
      </c>
      <c r="B12" s="7"/>
      <c r="C12" s="7"/>
      <c r="D12" s="7" t="s">
        <v>12</v>
      </c>
      <c r="E12" s="122">
        <v>0</v>
      </c>
      <c r="F12" s="123">
        <v>0</v>
      </c>
      <c r="G12" s="123">
        <v>0</v>
      </c>
      <c r="H12" s="123">
        <v>0</v>
      </c>
      <c r="I12" s="123">
        <v>0</v>
      </c>
    </row>
    <row r="13" spans="1:9" ht="25.5" x14ac:dyDescent="0.25">
      <c r="A13" s="7"/>
      <c r="B13" s="11">
        <v>45</v>
      </c>
      <c r="C13" s="11"/>
      <c r="D13" s="11" t="s">
        <v>63</v>
      </c>
      <c r="E13" s="124">
        <v>0</v>
      </c>
      <c r="F13" s="125">
        <v>0</v>
      </c>
      <c r="G13" s="125">
        <v>0</v>
      </c>
      <c r="H13" s="125">
        <v>0</v>
      </c>
      <c r="I13" s="125">
        <v>0</v>
      </c>
    </row>
    <row r="14" spans="1:9" ht="25.5" x14ac:dyDescent="0.25">
      <c r="A14" s="8"/>
      <c r="B14" s="8"/>
      <c r="C14" s="37" t="s">
        <v>55</v>
      </c>
      <c r="D14" s="13" t="s">
        <v>54</v>
      </c>
      <c r="E14" s="126">
        <v>0</v>
      </c>
      <c r="F14" s="125">
        <v>0</v>
      </c>
      <c r="G14" s="125">
        <v>0</v>
      </c>
      <c r="H14" s="125">
        <v>0</v>
      </c>
      <c r="I14" s="125">
        <v>0</v>
      </c>
    </row>
  </sheetData>
  <mergeCells count="2">
    <mergeCell ref="A2:I2"/>
    <mergeCell ref="A4:I4"/>
  </mergeCells>
  <pageMargins left="0.7" right="0.7" top="0.75" bottom="0.75" header="0.3" footer="0.3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5FDAA-01DA-4DA2-8613-BB1EE2520490}">
  <dimension ref="A1:J111"/>
  <sheetViews>
    <sheetView zoomScale="98" zoomScaleNormal="98" workbookViewId="0">
      <selection activeCell="D86" sqref="D86"/>
    </sheetView>
  </sheetViews>
  <sheetFormatPr defaultRowHeight="15" x14ac:dyDescent="0.25"/>
  <cols>
    <col min="1" max="1" width="21.140625" customWidth="1"/>
    <col min="2" max="2" width="53.7109375" customWidth="1"/>
    <col min="3" max="3" width="22.28515625" style="141" customWidth="1"/>
    <col min="4" max="7" width="22.28515625" customWidth="1"/>
    <col min="8" max="8" width="28.85546875" customWidth="1"/>
  </cols>
  <sheetData>
    <row r="1" spans="1:10" ht="42" customHeight="1" x14ac:dyDescent="0.25">
      <c r="A1" s="167"/>
      <c r="B1" s="167"/>
      <c r="C1" s="167"/>
      <c r="D1" s="167"/>
      <c r="E1" s="167"/>
      <c r="F1" s="167"/>
      <c r="G1" s="167"/>
      <c r="H1" s="167"/>
      <c r="I1" s="167"/>
      <c r="J1" s="167"/>
    </row>
    <row r="2" spans="1:10" ht="18" x14ac:dyDescent="0.25">
      <c r="A2" s="3"/>
      <c r="B2" s="3"/>
      <c r="C2" s="138"/>
      <c r="D2" s="3"/>
      <c r="E2" s="3"/>
      <c r="F2" s="4"/>
      <c r="G2" s="4"/>
    </row>
    <row r="3" spans="1:10" ht="18" customHeight="1" x14ac:dyDescent="0.35">
      <c r="A3" s="178" t="s">
        <v>17</v>
      </c>
      <c r="B3" s="179"/>
      <c r="C3" s="179"/>
      <c r="D3" s="179"/>
      <c r="E3" s="179"/>
      <c r="F3" s="179"/>
      <c r="G3" s="179"/>
    </row>
    <row r="4" spans="1:10" s="40" customFormat="1" ht="25.5" x14ac:dyDescent="0.25">
      <c r="A4" s="46" t="s">
        <v>19</v>
      </c>
      <c r="B4" s="46" t="s">
        <v>29</v>
      </c>
      <c r="C4" s="47" t="s">
        <v>136</v>
      </c>
      <c r="D4" s="43" t="s">
        <v>96</v>
      </c>
      <c r="E4" s="43" t="s">
        <v>138</v>
      </c>
      <c r="F4" s="43" t="s">
        <v>97</v>
      </c>
      <c r="G4" s="43" t="s">
        <v>139</v>
      </c>
    </row>
    <row r="5" spans="1:10" s="40" customFormat="1" x14ac:dyDescent="0.25">
      <c r="A5" s="181" t="s">
        <v>108</v>
      </c>
      <c r="B5" s="182"/>
      <c r="C5" s="79"/>
      <c r="D5" s="79"/>
      <c r="E5" s="79"/>
      <c r="F5" s="79"/>
      <c r="G5" s="79"/>
    </row>
    <row r="6" spans="1:10" s="40" customFormat="1" x14ac:dyDescent="0.25">
      <c r="A6" s="183" t="s">
        <v>100</v>
      </c>
      <c r="B6" s="184"/>
      <c r="C6" s="146">
        <v>1207212.22</v>
      </c>
      <c r="D6" s="146">
        <f>SUM(D7:D13)</f>
        <v>1306508</v>
      </c>
      <c r="E6" s="146">
        <f>SUM(E7:E10)</f>
        <v>1710300</v>
      </c>
      <c r="F6" s="146">
        <f>SUM(E6*5%+E6)</f>
        <v>1795815</v>
      </c>
      <c r="G6" s="146">
        <v>1885606</v>
      </c>
    </row>
    <row r="7" spans="1:10" s="40" customFormat="1" x14ac:dyDescent="0.25">
      <c r="A7" s="48">
        <v>1</v>
      </c>
      <c r="B7" s="49" t="s">
        <v>101</v>
      </c>
      <c r="C7" s="144">
        <v>115884.82</v>
      </c>
      <c r="D7" s="144">
        <v>135000</v>
      </c>
      <c r="E7" s="144">
        <v>85800</v>
      </c>
      <c r="F7" s="144">
        <f t="shared" ref="F7:F10" si="0">SUM(E7*5%+E7)</f>
        <v>90090</v>
      </c>
      <c r="G7" s="144">
        <v>94594</v>
      </c>
    </row>
    <row r="8" spans="1:10" s="40" customFormat="1" x14ac:dyDescent="0.25">
      <c r="A8" s="48">
        <v>3</v>
      </c>
      <c r="B8" s="49" t="s">
        <v>102</v>
      </c>
      <c r="C8" s="144">
        <v>460.86</v>
      </c>
      <c r="D8" s="144">
        <v>2000</v>
      </c>
      <c r="E8" s="144">
        <v>2000</v>
      </c>
      <c r="F8" s="144">
        <f t="shared" si="0"/>
        <v>2100</v>
      </c>
      <c r="G8" s="144">
        <v>2205</v>
      </c>
    </row>
    <row r="9" spans="1:10" s="40" customFormat="1" x14ac:dyDescent="0.25">
      <c r="A9" s="48">
        <v>4</v>
      </c>
      <c r="B9" s="49" t="s">
        <v>103</v>
      </c>
      <c r="C9" s="144">
        <v>4246</v>
      </c>
      <c r="D9" s="144">
        <v>3000</v>
      </c>
      <c r="E9" s="144">
        <v>10000</v>
      </c>
      <c r="F9" s="144">
        <f t="shared" si="0"/>
        <v>10500</v>
      </c>
      <c r="G9" s="144">
        <v>11025</v>
      </c>
    </row>
    <row r="10" spans="1:10" s="40" customFormat="1" x14ac:dyDescent="0.25">
      <c r="A10" s="48">
        <v>5</v>
      </c>
      <c r="B10" s="49" t="s">
        <v>104</v>
      </c>
      <c r="C10" s="144">
        <v>1086620.54</v>
      </c>
      <c r="D10" s="144">
        <v>1166508</v>
      </c>
      <c r="E10" s="144">
        <v>1612500</v>
      </c>
      <c r="F10" s="144">
        <f t="shared" si="0"/>
        <v>1693125</v>
      </c>
      <c r="G10" s="144">
        <v>1777782</v>
      </c>
    </row>
    <row r="11" spans="1:10" s="40" customFormat="1" x14ac:dyDescent="0.25">
      <c r="A11" s="48">
        <v>6</v>
      </c>
      <c r="B11" s="49" t="s">
        <v>105</v>
      </c>
      <c r="C11" s="144">
        <v>0</v>
      </c>
      <c r="D11" s="144">
        <v>0</v>
      </c>
      <c r="E11" s="144">
        <v>0</v>
      </c>
      <c r="F11" s="144">
        <v>0</v>
      </c>
      <c r="G11" s="144">
        <v>0</v>
      </c>
    </row>
    <row r="12" spans="1:10" s="40" customFormat="1" x14ac:dyDescent="0.25">
      <c r="A12" s="48">
        <v>7</v>
      </c>
      <c r="B12" s="49" t="s">
        <v>134</v>
      </c>
      <c r="C12" s="144">
        <v>0</v>
      </c>
      <c r="D12" s="144">
        <v>0</v>
      </c>
      <c r="E12" s="144">
        <v>0</v>
      </c>
      <c r="F12" s="144">
        <v>0</v>
      </c>
      <c r="G12" s="144">
        <v>0</v>
      </c>
    </row>
    <row r="13" spans="1:10" s="40" customFormat="1" x14ac:dyDescent="0.25">
      <c r="A13" s="58">
        <v>8</v>
      </c>
      <c r="B13" s="49" t="s">
        <v>106</v>
      </c>
      <c r="C13" s="145">
        <v>0</v>
      </c>
      <c r="D13" s="145">
        <v>0</v>
      </c>
      <c r="E13" s="145">
        <v>0</v>
      </c>
      <c r="F13" s="145">
        <v>0</v>
      </c>
      <c r="G13" s="145">
        <v>0</v>
      </c>
    </row>
    <row r="14" spans="1:10" hidden="1" x14ac:dyDescent="0.25">
      <c r="A14" s="59" t="s">
        <v>107</v>
      </c>
      <c r="B14" s="60"/>
      <c r="C14" s="61"/>
      <c r="D14" s="61"/>
      <c r="E14" s="61"/>
      <c r="F14" s="61"/>
      <c r="G14" s="61"/>
    </row>
    <row r="15" spans="1:10" x14ac:dyDescent="0.25">
      <c r="A15" s="75" t="s">
        <v>109</v>
      </c>
      <c r="B15" s="76" t="s">
        <v>110</v>
      </c>
      <c r="C15" s="85">
        <v>1207212.22</v>
      </c>
      <c r="D15" s="85">
        <f>SUM(D16)</f>
        <v>1306508</v>
      </c>
      <c r="E15" s="85">
        <v>1710300</v>
      </c>
      <c r="F15" s="85">
        <v>1795815</v>
      </c>
      <c r="G15" s="85">
        <v>1885606</v>
      </c>
    </row>
    <row r="16" spans="1:10" x14ac:dyDescent="0.25">
      <c r="A16" s="77" t="s">
        <v>111</v>
      </c>
      <c r="B16" s="77"/>
      <c r="C16" s="78">
        <v>158548.73000000001</v>
      </c>
      <c r="D16" s="78">
        <f>SUM(D17+D33+D42+D47+D54+D58+D63+D70+D88+D94)</f>
        <v>1306508</v>
      </c>
      <c r="E16" s="78">
        <v>1710300</v>
      </c>
      <c r="F16" s="78">
        <v>1795815</v>
      </c>
      <c r="G16" s="78">
        <v>1885606</v>
      </c>
    </row>
    <row r="17" spans="1:7" x14ac:dyDescent="0.25">
      <c r="A17" s="80" t="s">
        <v>112</v>
      </c>
      <c r="B17" s="80"/>
      <c r="C17" s="81">
        <v>158548.73000000001</v>
      </c>
      <c r="D17" s="81">
        <f>SUM(D18+D22+D27)</f>
        <v>151513</v>
      </c>
      <c r="E17" s="81">
        <v>203130</v>
      </c>
      <c r="F17" s="81">
        <v>213286</v>
      </c>
      <c r="G17" s="81">
        <v>223950</v>
      </c>
    </row>
    <row r="18" spans="1:7" x14ac:dyDescent="0.25">
      <c r="A18" s="66" t="s">
        <v>64</v>
      </c>
      <c r="B18" s="66"/>
      <c r="C18" s="67">
        <v>53363.49</v>
      </c>
      <c r="D18" s="67">
        <f>SUM(D19)</f>
        <v>62513</v>
      </c>
      <c r="E18" s="67">
        <v>3130</v>
      </c>
      <c r="F18" s="67">
        <v>3286</v>
      </c>
      <c r="G18" s="67">
        <v>3450</v>
      </c>
    </row>
    <row r="19" spans="1:7" x14ac:dyDescent="0.25">
      <c r="A19" s="70" t="s">
        <v>65</v>
      </c>
      <c r="B19" s="69"/>
      <c r="C19" s="104">
        <v>53363.49</v>
      </c>
      <c r="D19" s="68">
        <f>SUM(D21:D21)</f>
        <v>62513</v>
      </c>
      <c r="E19" s="68">
        <v>3130</v>
      </c>
      <c r="F19" s="68">
        <v>3286</v>
      </c>
      <c r="G19" s="68">
        <v>3450</v>
      </c>
    </row>
    <row r="20" spans="1:7" x14ac:dyDescent="0.25">
      <c r="A20" s="72" t="s">
        <v>66</v>
      </c>
      <c r="B20" s="69"/>
      <c r="C20" s="139">
        <v>4340.17</v>
      </c>
      <c r="D20" s="74">
        <v>0</v>
      </c>
      <c r="E20" s="74">
        <v>0</v>
      </c>
      <c r="F20" s="74">
        <v>0</v>
      </c>
      <c r="G20" s="74">
        <v>0</v>
      </c>
    </row>
    <row r="21" spans="1:7" x14ac:dyDescent="0.25">
      <c r="A21" s="74" t="s">
        <v>67</v>
      </c>
      <c r="B21" s="74"/>
      <c r="C21" s="139">
        <v>49023.32</v>
      </c>
      <c r="D21" s="74">
        <v>62513</v>
      </c>
      <c r="E21" s="74">
        <v>3130</v>
      </c>
      <c r="F21" s="74">
        <v>3286</v>
      </c>
      <c r="G21" s="74">
        <v>3450</v>
      </c>
    </row>
    <row r="22" spans="1:7" x14ac:dyDescent="0.25">
      <c r="A22" s="66" t="s">
        <v>69</v>
      </c>
      <c r="B22" s="66"/>
      <c r="C22" s="67">
        <v>105185.24</v>
      </c>
      <c r="D22" s="67">
        <f>SUM(D23)</f>
        <v>79000</v>
      </c>
      <c r="E22" s="67">
        <v>200000</v>
      </c>
      <c r="F22" s="67">
        <v>210000</v>
      </c>
      <c r="G22" s="67">
        <f>SUM(G23)</f>
        <v>185220</v>
      </c>
    </row>
    <row r="23" spans="1:7" x14ac:dyDescent="0.25">
      <c r="A23" s="70" t="s">
        <v>65</v>
      </c>
      <c r="B23" s="69"/>
      <c r="C23" s="68">
        <v>105185.24</v>
      </c>
      <c r="D23" s="68">
        <f>SUM(D24:D26)</f>
        <v>79000</v>
      </c>
      <c r="E23" s="68">
        <v>168000</v>
      </c>
      <c r="F23" s="68">
        <v>176400</v>
      </c>
      <c r="G23" s="68">
        <v>185220</v>
      </c>
    </row>
    <row r="24" spans="1:7" x14ac:dyDescent="0.25">
      <c r="A24" s="72" t="s">
        <v>66</v>
      </c>
      <c r="B24" s="73"/>
      <c r="C24" s="74">
        <v>76626.429999999993</v>
      </c>
      <c r="D24" s="74">
        <v>76033</v>
      </c>
      <c r="E24" s="74">
        <v>101400</v>
      </c>
      <c r="F24" s="74">
        <v>106400</v>
      </c>
      <c r="G24" s="74">
        <v>108720</v>
      </c>
    </row>
    <row r="25" spans="1:7" x14ac:dyDescent="0.25">
      <c r="A25" s="72" t="s">
        <v>70</v>
      </c>
      <c r="B25" s="73"/>
      <c r="C25" s="74">
        <v>770.8</v>
      </c>
      <c r="D25" s="74">
        <v>480</v>
      </c>
      <c r="E25" s="74">
        <v>0</v>
      </c>
      <c r="F25" s="74">
        <v>0</v>
      </c>
      <c r="G25" s="74">
        <v>0</v>
      </c>
    </row>
    <row r="26" spans="1:7" x14ac:dyDescent="0.25">
      <c r="A26" s="72" t="s">
        <v>67</v>
      </c>
      <c r="B26" s="73"/>
      <c r="C26" s="74">
        <v>27788.01</v>
      </c>
      <c r="D26" s="74">
        <v>2487</v>
      </c>
      <c r="E26" s="74">
        <v>66600</v>
      </c>
      <c r="F26" s="74">
        <v>70000</v>
      </c>
      <c r="G26" s="74">
        <v>73500</v>
      </c>
    </row>
    <row r="27" spans="1:7" hidden="1" x14ac:dyDescent="0.25">
      <c r="A27" s="64" t="s">
        <v>71</v>
      </c>
      <c r="B27" s="64"/>
      <c r="C27" s="65"/>
      <c r="D27" s="65">
        <f t="shared" ref="D27:G28" si="1">SUM(D28)</f>
        <v>10000</v>
      </c>
      <c r="E27" s="65"/>
      <c r="F27" s="65">
        <f t="shared" si="1"/>
        <v>33600</v>
      </c>
      <c r="G27" s="65">
        <f t="shared" si="1"/>
        <v>35280</v>
      </c>
    </row>
    <row r="28" spans="1:7" x14ac:dyDescent="0.25">
      <c r="A28" s="66" t="s">
        <v>69</v>
      </c>
      <c r="B28" s="66"/>
      <c r="C28" s="67">
        <v>0</v>
      </c>
      <c r="D28" s="67">
        <f t="shared" si="1"/>
        <v>10000</v>
      </c>
      <c r="E28" s="67">
        <v>32000</v>
      </c>
      <c r="F28" s="67">
        <v>33600</v>
      </c>
      <c r="G28" s="67">
        <v>35280</v>
      </c>
    </row>
    <row r="29" spans="1:7" x14ac:dyDescent="0.25">
      <c r="A29" s="68" t="s">
        <v>72</v>
      </c>
      <c r="B29" s="68"/>
      <c r="C29" s="68">
        <v>0</v>
      </c>
      <c r="D29" s="68">
        <f>SUM(D30:D31)</f>
        <v>10000</v>
      </c>
      <c r="E29" s="68">
        <v>32000</v>
      </c>
      <c r="F29" s="68">
        <v>33600</v>
      </c>
      <c r="G29" s="68">
        <f>SUM(G30:G31)</f>
        <v>35280</v>
      </c>
    </row>
    <row r="30" spans="1:7" x14ac:dyDescent="0.25">
      <c r="A30" s="74" t="s">
        <v>73</v>
      </c>
      <c r="B30" s="74"/>
      <c r="C30" s="74">
        <v>0</v>
      </c>
      <c r="D30" s="74">
        <v>1400</v>
      </c>
      <c r="E30" s="74">
        <v>10000</v>
      </c>
      <c r="F30" s="74">
        <v>10500</v>
      </c>
      <c r="G30" s="74">
        <v>11025</v>
      </c>
    </row>
    <row r="31" spans="1:7" x14ac:dyDescent="0.25">
      <c r="A31" s="74" t="s">
        <v>135</v>
      </c>
      <c r="B31" s="74"/>
      <c r="C31" s="74">
        <v>0</v>
      </c>
      <c r="D31" s="74">
        <v>8600</v>
      </c>
      <c r="E31" s="74">
        <v>22000</v>
      </c>
      <c r="F31" s="74">
        <v>23100</v>
      </c>
      <c r="G31" s="74">
        <v>24255</v>
      </c>
    </row>
    <row r="32" spans="1:7" hidden="1" x14ac:dyDescent="0.25">
      <c r="A32" s="62" t="s">
        <v>74</v>
      </c>
      <c r="B32" s="62"/>
      <c r="C32" s="63"/>
      <c r="D32" s="63"/>
      <c r="E32" s="63"/>
      <c r="F32" s="63"/>
      <c r="G32" s="63"/>
    </row>
    <row r="33" spans="1:7" x14ac:dyDescent="0.25">
      <c r="A33" s="82" t="s">
        <v>113</v>
      </c>
      <c r="B33" s="80"/>
      <c r="C33" s="81">
        <v>49647.55</v>
      </c>
      <c r="D33" s="81">
        <f t="shared" ref="D33:G34" si="2">SUM(D34)</f>
        <v>52070</v>
      </c>
      <c r="E33" s="81">
        <v>58000</v>
      </c>
      <c r="F33" s="81">
        <v>60900</v>
      </c>
      <c r="G33" s="81">
        <v>63945</v>
      </c>
    </row>
    <row r="34" spans="1:7" x14ac:dyDescent="0.25">
      <c r="A34" s="71" t="s">
        <v>68</v>
      </c>
      <c r="B34" s="66"/>
      <c r="C34" s="67">
        <v>49647.55</v>
      </c>
      <c r="D34" s="67">
        <f t="shared" si="2"/>
        <v>52070</v>
      </c>
      <c r="E34" s="67">
        <v>58000</v>
      </c>
      <c r="F34" s="67">
        <v>60900</v>
      </c>
      <c r="G34" s="67">
        <f t="shared" si="2"/>
        <v>63945</v>
      </c>
    </row>
    <row r="35" spans="1:7" x14ac:dyDescent="0.25">
      <c r="A35" s="70" t="s">
        <v>65</v>
      </c>
      <c r="B35" s="69"/>
      <c r="C35" s="68">
        <v>49647.55</v>
      </c>
      <c r="D35" s="68">
        <f>SUM(D36:D37)</f>
        <v>52070</v>
      </c>
      <c r="E35" s="68">
        <v>58000</v>
      </c>
      <c r="F35" s="68">
        <f>SUM(F36:F37)</f>
        <v>60900</v>
      </c>
      <c r="G35" s="68">
        <f>SUM(G36:G37)</f>
        <v>63945</v>
      </c>
    </row>
    <row r="36" spans="1:7" x14ac:dyDescent="0.25">
      <c r="A36" s="74" t="s">
        <v>76</v>
      </c>
      <c r="B36" s="74"/>
      <c r="C36" s="74">
        <v>48023.33</v>
      </c>
      <c r="D36" s="74">
        <v>49640</v>
      </c>
      <c r="E36" s="74">
        <v>57400</v>
      </c>
      <c r="F36" s="74">
        <v>60250</v>
      </c>
      <c r="G36" s="74">
        <v>63260</v>
      </c>
    </row>
    <row r="37" spans="1:7" x14ac:dyDescent="0.25">
      <c r="A37" s="72" t="s">
        <v>66</v>
      </c>
      <c r="B37" s="73"/>
      <c r="C37" s="74">
        <v>1624.22</v>
      </c>
      <c r="D37" s="74">
        <v>2430</v>
      </c>
      <c r="E37" s="74">
        <v>600</v>
      </c>
      <c r="F37" s="74">
        <v>650</v>
      </c>
      <c r="G37" s="74">
        <v>685</v>
      </c>
    </row>
    <row r="38" spans="1:7" x14ac:dyDescent="0.25">
      <c r="A38" s="82" t="s">
        <v>140</v>
      </c>
      <c r="B38" s="80"/>
      <c r="C38" s="81">
        <v>0</v>
      </c>
      <c r="D38" s="81">
        <v>0</v>
      </c>
      <c r="E38" s="81">
        <v>2000</v>
      </c>
      <c r="F38" s="81">
        <v>2100</v>
      </c>
      <c r="G38" s="81">
        <v>2205</v>
      </c>
    </row>
    <row r="39" spans="1:7" x14ac:dyDescent="0.25">
      <c r="A39" s="66" t="s">
        <v>77</v>
      </c>
      <c r="B39" s="66"/>
      <c r="C39" s="67">
        <v>0</v>
      </c>
      <c r="D39" s="67">
        <v>0</v>
      </c>
      <c r="E39" s="67">
        <v>2000</v>
      </c>
      <c r="F39" s="67">
        <v>21000</v>
      </c>
      <c r="G39" s="67">
        <v>2205</v>
      </c>
    </row>
    <row r="40" spans="1:7" x14ac:dyDescent="0.25">
      <c r="A40" s="70" t="s">
        <v>65</v>
      </c>
      <c r="B40" s="69"/>
      <c r="C40" s="68">
        <v>0</v>
      </c>
      <c r="D40" s="68">
        <v>0</v>
      </c>
      <c r="E40" s="68">
        <v>2000</v>
      </c>
      <c r="F40" s="68">
        <v>2100</v>
      </c>
      <c r="G40" s="68">
        <v>2205</v>
      </c>
    </row>
    <row r="41" spans="1:7" s="83" customFormat="1" x14ac:dyDescent="0.25">
      <c r="A41" s="72" t="s">
        <v>66</v>
      </c>
      <c r="B41" s="73"/>
      <c r="C41" s="74">
        <v>0</v>
      </c>
      <c r="D41" s="74">
        <v>0</v>
      </c>
      <c r="E41" s="74">
        <v>2000</v>
      </c>
      <c r="F41" s="74">
        <v>2100</v>
      </c>
      <c r="G41" s="74">
        <v>2205</v>
      </c>
    </row>
    <row r="42" spans="1:7" x14ac:dyDescent="0.25">
      <c r="A42" s="82" t="s">
        <v>141</v>
      </c>
      <c r="B42" s="80"/>
      <c r="C42" s="81">
        <v>0</v>
      </c>
      <c r="D42" s="81">
        <f>SUM(D44)</f>
        <v>2650</v>
      </c>
      <c r="E42" s="81">
        <v>6500</v>
      </c>
      <c r="F42" s="81">
        <v>6825</v>
      </c>
      <c r="G42" s="81">
        <v>7166</v>
      </c>
    </row>
    <row r="43" spans="1:7" x14ac:dyDescent="0.25">
      <c r="A43" s="66" t="s">
        <v>64</v>
      </c>
      <c r="B43" s="66"/>
      <c r="C43" s="67">
        <v>0</v>
      </c>
      <c r="D43" s="67">
        <v>0</v>
      </c>
      <c r="E43" s="67">
        <v>6500</v>
      </c>
      <c r="F43" s="67">
        <v>6825</v>
      </c>
      <c r="G43" s="67">
        <v>7166</v>
      </c>
    </row>
    <row r="44" spans="1:7" x14ac:dyDescent="0.25">
      <c r="A44" s="71" t="s">
        <v>68</v>
      </c>
      <c r="B44" s="66"/>
      <c r="C44" s="67">
        <v>0</v>
      </c>
      <c r="D44" s="67">
        <f>SUM(D45)</f>
        <v>2650</v>
      </c>
      <c r="E44" s="67">
        <v>0</v>
      </c>
      <c r="F44" s="67">
        <v>6825</v>
      </c>
      <c r="G44" s="67">
        <v>7166</v>
      </c>
    </row>
    <row r="45" spans="1:7" x14ac:dyDescent="0.25">
      <c r="A45" s="70" t="s">
        <v>65</v>
      </c>
      <c r="B45" s="69"/>
      <c r="C45" s="68">
        <v>0</v>
      </c>
      <c r="D45" s="68">
        <v>2650</v>
      </c>
      <c r="E45" s="68">
        <v>6500</v>
      </c>
      <c r="F45" s="68">
        <v>6825</v>
      </c>
      <c r="G45" s="68">
        <v>7166</v>
      </c>
    </row>
    <row r="46" spans="1:7" x14ac:dyDescent="0.25">
      <c r="A46" s="72" t="s">
        <v>66</v>
      </c>
      <c r="B46" s="73"/>
      <c r="C46" s="74">
        <v>0</v>
      </c>
      <c r="D46" s="74">
        <v>2650</v>
      </c>
      <c r="E46" s="74">
        <v>6500</v>
      </c>
      <c r="F46" s="74">
        <v>6825</v>
      </c>
      <c r="G46" s="74">
        <v>7166</v>
      </c>
    </row>
    <row r="47" spans="1:7" x14ac:dyDescent="0.25">
      <c r="A47" s="82" t="s">
        <v>114</v>
      </c>
      <c r="B47" s="80"/>
      <c r="C47" s="81">
        <v>30519.14</v>
      </c>
      <c r="D47" s="81">
        <f>SUM(D48+D51)</f>
        <v>32500</v>
      </c>
      <c r="E47" s="81">
        <v>39000</v>
      </c>
      <c r="F47" s="81">
        <v>40950</v>
      </c>
      <c r="G47" s="81">
        <v>42998</v>
      </c>
    </row>
    <row r="48" spans="1:7" x14ac:dyDescent="0.25">
      <c r="A48" s="66" t="s">
        <v>75</v>
      </c>
      <c r="B48" s="66"/>
      <c r="C48" s="67">
        <v>2408.08</v>
      </c>
      <c r="D48" s="67">
        <v>2500</v>
      </c>
      <c r="E48" s="67">
        <v>4000</v>
      </c>
      <c r="F48" s="67">
        <v>4200</v>
      </c>
      <c r="G48" s="67">
        <v>4410</v>
      </c>
    </row>
    <row r="49" spans="1:7" x14ac:dyDescent="0.25">
      <c r="A49" s="70" t="s">
        <v>65</v>
      </c>
      <c r="B49" s="69"/>
      <c r="C49" s="68">
        <v>2408.08</v>
      </c>
      <c r="D49" s="68">
        <v>2500</v>
      </c>
      <c r="E49" s="68">
        <v>4000</v>
      </c>
      <c r="F49" s="68">
        <v>4200</v>
      </c>
      <c r="G49" s="68">
        <v>4410</v>
      </c>
    </row>
    <row r="50" spans="1:7" s="83" customFormat="1" x14ac:dyDescent="0.25">
      <c r="A50" s="72" t="s">
        <v>66</v>
      </c>
      <c r="B50" s="73"/>
      <c r="C50" s="74">
        <v>2408.08</v>
      </c>
      <c r="D50" s="74">
        <v>2500</v>
      </c>
      <c r="E50" s="74">
        <v>4000</v>
      </c>
      <c r="F50" s="74">
        <v>4200</v>
      </c>
      <c r="G50" s="74">
        <v>4410</v>
      </c>
    </row>
    <row r="51" spans="1:7" x14ac:dyDescent="0.25">
      <c r="A51" s="66" t="s">
        <v>77</v>
      </c>
      <c r="B51" s="66"/>
      <c r="C51" s="67">
        <v>28111.06</v>
      </c>
      <c r="D51" s="67">
        <v>30000</v>
      </c>
      <c r="E51" s="67">
        <v>35000</v>
      </c>
      <c r="F51" s="67">
        <v>36750</v>
      </c>
      <c r="G51" s="67">
        <v>38587</v>
      </c>
    </row>
    <row r="52" spans="1:7" x14ac:dyDescent="0.25">
      <c r="A52" s="70" t="s">
        <v>65</v>
      </c>
      <c r="B52" s="69"/>
      <c r="C52" s="68">
        <v>28111.06</v>
      </c>
      <c r="D52" s="68">
        <v>30000</v>
      </c>
      <c r="E52" s="68">
        <v>35000</v>
      </c>
      <c r="F52" s="68">
        <v>36750</v>
      </c>
      <c r="G52" s="68">
        <v>38587</v>
      </c>
    </row>
    <row r="53" spans="1:7" s="83" customFormat="1" x14ac:dyDescent="0.25">
      <c r="A53" s="72" t="s">
        <v>66</v>
      </c>
      <c r="B53" s="73"/>
      <c r="C53" s="74">
        <v>28111.06</v>
      </c>
      <c r="D53" s="74">
        <v>30000</v>
      </c>
      <c r="E53" s="74">
        <v>35000</v>
      </c>
      <c r="F53" s="74">
        <v>36750</v>
      </c>
      <c r="G53" s="74">
        <v>38587</v>
      </c>
    </row>
    <row r="54" spans="1:7" x14ac:dyDescent="0.25">
      <c r="A54" s="82" t="s">
        <v>115</v>
      </c>
      <c r="B54" s="80"/>
      <c r="C54" s="81">
        <v>337.92</v>
      </c>
      <c r="D54" s="81">
        <v>500</v>
      </c>
      <c r="E54" s="81">
        <v>1000</v>
      </c>
      <c r="F54" s="81">
        <v>1050</v>
      </c>
      <c r="G54" s="81">
        <v>1100</v>
      </c>
    </row>
    <row r="55" spans="1:7" x14ac:dyDescent="0.25">
      <c r="A55" s="66" t="s">
        <v>75</v>
      </c>
      <c r="B55" s="66"/>
      <c r="C55" s="67">
        <v>337.92</v>
      </c>
      <c r="D55" s="67">
        <v>500</v>
      </c>
      <c r="E55" s="67">
        <v>1000</v>
      </c>
      <c r="F55" s="67">
        <v>1050</v>
      </c>
      <c r="G55" s="67">
        <v>1100</v>
      </c>
    </row>
    <row r="56" spans="1:7" x14ac:dyDescent="0.25">
      <c r="A56" s="70" t="s">
        <v>65</v>
      </c>
      <c r="B56" s="69"/>
      <c r="C56" s="68">
        <v>337.92</v>
      </c>
      <c r="D56" s="68">
        <v>500</v>
      </c>
      <c r="E56" s="68">
        <v>1000</v>
      </c>
      <c r="F56" s="68">
        <v>1050</v>
      </c>
      <c r="G56" s="68">
        <v>1000</v>
      </c>
    </row>
    <row r="57" spans="1:7" x14ac:dyDescent="0.25">
      <c r="A57" s="72" t="s">
        <v>66</v>
      </c>
      <c r="B57" s="73"/>
      <c r="C57" s="74">
        <v>337.92</v>
      </c>
      <c r="D57" s="74">
        <v>500</v>
      </c>
      <c r="E57" s="74">
        <v>1000</v>
      </c>
      <c r="F57" s="74">
        <v>1050</v>
      </c>
      <c r="G57" s="74">
        <v>1000</v>
      </c>
    </row>
    <row r="58" spans="1:7" x14ac:dyDescent="0.25">
      <c r="A58" s="82" t="s">
        <v>116</v>
      </c>
      <c r="B58" s="80"/>
      <c r="C58" s="81">
        <v>906370.71</v>
      </c>
      <c r="D58" s="81">
        <f>SUM(D59)</f>
        <v>979200</v>
      </c>
      <c r="E58" s="81">
        <v>1298000</v>
      </c>
      <c r="F58" s="81">
        <v>1362900</v>
      </c>
      <c r="G58" s="81">
        <v>1431045</v>
      </c>
    </row>
    <row r="59" spans="1:7" x14ac:dyDescent="0.25">
      <c r="A59" s="66" t="s">
        <v>77</v>
      </c>
      <c r="B59" s="66"/>
      <c r="C59" s="67">
        <v>906370.71</v>
      </c>
      <c r="D59" s="67">
        <f>SUM(D60)</f>
        <v>979200</v>
      </c>
      <c r="E59" s="67">
        <v>1298000</v>
      </c>
      <c r="F59" s="67">
        <v>1362900</v>
      </c>
      <c r="G59" s="67">
        <f t="shared" ref="G59" si="3">SUM(G60)</f>
        <v>1431045</v>
      </c>
    </row>
    <row r="60" spans="1:7" x14ac:dyDescent="0.25">
      <c r="A60" s="70" t="s">
        <v>65</v>
      </c>
      <c r="B60" s="69"/>
      <c r="C60" s="68">
        <v>906370.71</v>
      </c>
      <c r="D60" s="68">
        <f>SUM(D61:D62)</f>
        <v>979200</v>
      </c>
      <c r="E60" s="68">
        <v>1298000</v>
      </c>
      <c r="F60" s="68">
        <v>1362900</v>
      </c>
      <c r="G60" s="68">
        <f t="shared" ref="G60" si="4">SUM(G61:G62)</f>
        <v>1431045</v>
      </c>
    </row>
    <row r="61" spans="1:7" s="83" customFormat="1" x14ac:dyDescent="0.25">
      <c r="A61" s="72" t="s">
        <v>76</v>
      </c>
      <c r="B61" s="73"/>
      <c r="C61" s="74">
        <v>872850.59</v>
      </c>
      <c r="D61" s="74">
        <v>932400</v>
      </c>
      <c r="E61" s="74">
        <v>1268000</v>
      </c>
      <c r="F61" s="74">
        <v>1331400</v>
      </c>
      <c r="G61" s="74">
        <v>1397970</v>
      </c>
    </row>
    <row r="62" spans="1:7" s="83" customFormat="1" x14ac:dyDescent="0.25">
      <c r="A62" s="72" t="s">
        <v>66</v>
      </c>
      <c r="B62" s="73"/>
      <c r="C62" s="74">
        <v>33520.120000000003</v>
      </c>
      <c r="D62" s="74">
        <v>46800</v>
      </c>
      <c r="E62" s="74">
        <v>30000</v>
      </c>
      <c r="F62" s="74">
        <v>31500</v>
      </c>
      <c r="G62" s="74">
        <v>33075</v>
      </c>
    </row>
    <row r="63" spans="1:7" x14ac:dyDescent="0.25">
      <c r="A63" s="82" t="s">
        <v>117</v>
      </c>
      <c r="B63" s="80"/>
      <c r="C63" s="81">
        <v>7816.86</v>
      </c>
      <c r="D63" s="81">
        <f>SUM(D64+D67)</f>
        <v>7849</v>
      </c>
      <c r="E63" s="81">
        <v>18050</v>
      </c>
      <c r="F63" s="81">
        <v>18950</v>
      </c>
      <c r="G63" s="81">
        <v>19899</v>
      </c>
    </row>
    <row r="64" spans="1:7" x14ac:dyDescent="0.25">
      <c r="A64" s="66" t="s">
        <v>64</v>
      </c>
      <c r="B64" s="66"/>
      <c r="C64" s="67">
        <v>7049.32</v>
      </c>
      <c r="D64" s="67">
        <v>7049</v>
      </c>
      <c r="E64" s="67">
        <v>7050</v>
      </c>
      <c r="F64" s="67">
        <v>7400</v>
      </c>
      <c r="G64" s="67">
        <v>7770</v>
      </c>
    </row>
    <row r="65" spans="1:7" x14ac:dyDescent="0.25">
      <c r="A65" s="70" t="s">
        <v>65</v>
      </c>
      <c r="B65" s="69"/>
      <c r="C65" s="68">
        <v>7048.32</v>
      </c>
      <c r="D65" s="68">
        <v>7049</v>
      </c>
      <c r="E65" s="68">
        <v>7050</v>
      </c>
      <c r="F65" s="68">
        <v>7400</v>
      </c>
      <c r="G65" s="68">
        <v>7770</v>
      </c>
    </row>
    <row r="66" spans="1:7" s="83" customFormat="1" x14ac:dyDescent="0.25">
      <c r="A66" s="72" t="s">
        <v>66</v>
      </c>
      <c r="B66" s="73"/>
      <c r="C66" s="74">
        <v>7048.32</v>
      </c>
      <c r="D66" s="74">
        <v>7049</v>
      </c>
      <c r="E66" s="74">
        <v>7050</v>
      </c>
      <c r="F66" s="74">
        <v>7400</v>
      </c>
      <c r="G66" s="74">
        <v>7770</v>
      </c>
    </row>
    <row r="67" spans="1:7" x14ac:dyDescent="0.25">
      <c r="A67" s="66" t="s">
        <v>77</v>
      </c>
      <c r="B67" s="66"/>
      <c r="C67" s="67">
        <v>768.54</v>
      </c>
      <c r="D67" s="67">
        <v>800</v>
      </c>
      <c r="E67" s="67">
        <v>0</v>
      </c>
      <c r="F67" s="67">
        <v>0</v>
      </c>
      <c r="G67" s="67">
        <v>0</v>
      </c>
    </row>
    <row r="68" spans="1:7" x14ac:dyDescent="0.25">
      <c r="A68" s="70" t="s">
        <v>65</v>
      </c>
      <c r="B68" s="69"/>
      <c r="C68" s="68">
        <v>768.54</v>
      </c>
      <c r="D68" s="68">
        <v>800</v>
      </c>
      <c r="E68" s="68">
        <v>0</v>
      </c>
      <c r="F68" s="68">
        <v>0</v>
      </c>
      <c r="G68" s="68">
        <v>0</v>
      </c>
    </row>
    <row r="69" spans="1:7" s="83" customFormat="1" x14ac:dyDescent="0.25">
      <c r="A69" s="72" t="s">
        <v>66</v>
      </c>
      <c r="B69" s="73"/>
      <c r="C69" s="74">
        <v>768.54</v>
      </c>
      <c r="D69" s="74">
        <v>800</v>
      </c>
      <c r="E69" s="74">
        <v>0</v>
      </c>
      <c r="F69" s="74">
        <v>0</v>
      </c>
      <c r="G69" s="74">
        <v>0</v>
      </c>
    </row>
    <row r="70" spans="1:7" x14ac:dyDescent="0.25">
      <c r="A70" s="82" t="s">
        <v>118</v>
      </c>
      <c r="B70" s="80"/>
      <c r="C70" s="81">
        <v>2267.7600000000002</v>
      </c>
      <c r="D70" s="81">
        <f>SUM(D71+D78)</f>
        <v>2270</v>
      </c>
      <c r="E70" s="81">
        <v>2300</v>
      </c>
      <c r="F70" s="81">
        <v>2418</v>
      </c>
      <c r="G70" s="81">
        <v>2540</v>
      </c>
    </row>
    <row r="71" spans="1:7" x14ac:dyDescent="0.25">
      <c r="A71" s="71" t="s">
        <v>119</v>
      </c>
      <c r="B71" s="66"/>
      <c r="C71" s="67">
        <v>460.86</v>
      </c>
      <c r="D71" s="67">
        <v>2000</v>
      </c>
      <c r="E71" s="67">
        <v>2000</v>
      </c>
      <c r="F71" s="67">
        <v>2100</v>
      </c>
      <c r="G71" s="67">
        <v>2205</v>
      </c>
    </row>
    <row r="72" spans="1:7" x14ac:dyDescent="0.25">
      <c r="A72" s="70" t="s">
        <v>65</v>
      </c>
      <c r="B72" s="69"/>
      <c r="C72" s="68">
        <v>460.86</v>
      </c>
      <c r="D72" s="68">
        <v>2000</v>
      </c>
      <c r="E72" s="68">
        <v>2000</v>
      </c>
      <c r="F72" s="68">
        <v>2100</v>
      </c>
      <c r="G72" s="68">
        <v>2205</v>
      </c>
    </row>
    <row r="73" spans="1:7" s="83" customFormat="1" x14ac:dyDescent="0.25">
      <c r="A73" s="72" t="s">
        <v>66</v>
      </c>
      <c r="B73" s="73"/>
      <c r="C73" s="74">
        <v>460.86</v>
      </c>
      <c r="D73" s="74">
        <v>2000</v>
      </c>
      <c r="E73" s="74">
        <v>2000</v>
      </c>
      <c r="F73" s="74">
        <v>2100</v>
      </c>
      <c r="G73" s="74">
        <v>2205</v>
      </c>
    </row>
    <row r="74" spans="1:7" s="83" customFormat="1" x14ac:dyDescent="0.25">
      <c r="A74" s="72" t="s">
        <v>70</v>
      </c>
      <c r="B74" s="73"/>
      <c r="C74" s="74">
        <v>0</v>
      </c>
      <c r="D74" s="74">
        <v>0</v>
      </c>
      <c r="E74" s="74">
        <v>0</v>
      </c>
      <c r="F74" s="74">
        <v>0</v>
      </c>
      <c r="G74" s="74">
        <v>0</v>
      </c>
    </row>
    <row r="75" spans="1:7" s="83" customFormat="1" x14ac:dyDescent="0.25">
      <c r="A75" s="72" t="s">
        <v>78</v>
      </c>
      <c r="B75" s="73"/>
      <c r="C75" s="74">
        <v>0</v>
      </c>
      <c r="D75" s="74">
        <v>0</v>
      </c>
      <c r="E75" s="74">
        <v>0</v>
      </c>
      <c r="F75" s="74">
        <v>0</v>
      </c>
      <c r="G75" s="74">
        <v>0</v>
      </c>
    </row>
    <row r="76" spans="1:7" s="83" customFormat="1" x14ac:dyDescent="0.25">
      <c r="A76" s="68" t="s">
        <v>72</v>
      </c>
      <c r="B76" s="68"/>
      <c r="C76" s="84">
        <v>0</v>
      </c>
      <c r="D76" s="84">
        <v>0</v>
      </c>
      <c r="E76" s="84">
        <v>0</v>
      </c>
      <c r="F76" s="84">
        <v>0</v>
      </c>
      <c r="G76" s="84">
        <v>0</v>
      </c>
    </row>
    <row r="77" spans="1:7" s="83" customFormat="1" x14ac:dyDescent="0.25">
      <c r="A77" s="74" t="s">
        <v>73</v>
      </c>
      <c r="B77" s="74"/>
      <c r="C77" s="74">
        <v>0</v>
      </c>
      <c r="D77" s="74">
        <v>0</v>
      </c>
      <c r="E77" s="74">
        <v>0</v>
      </c>
      <c r="F77" s="74">
        <v>0</v>
      </c>
      <c r="G77" s="74">
        <v>0</v>
      </c>
    </row>
    <row r="78" spans="1:7" x14ac:dyDescent="0.25">
      <c r="A78" s="66" t="s">
        <v>77</v>
      </c>
      <c r="B78" s="66"/>
      <c r="C78" s="67">
        <v>306.89999999999998</v>
      </c>
      <c r="D78" s="67">
        <v>270</v>
      </c>
      <c r="E78" s="67">
        <v>6300</v>
      </c>
      <c r="F78" s="67">
        <v>6618</v>
      </c>
      <c r="G78" s="67">
        <v>6949</v>
      </c>
    </row>
    <row r="79" spans="1:7" x14ac:dyDescent="0.25">
      <c r="A79" s="70" t="s">
        <v>65</v>
      </c>
      <c r="B79" s="69"/>
      <c r="C79" s="68">
        <v>306.89999999999998</v>
      </c>
      <c r="D79" s="68">
        <v>270</v>
      </c>
      <c r="E79" s="68">
        <v>6300</v>
      </c>
      <c r="F79" s="68">
        <v>6618</v>
      </c>
      <c r="G79" s="68">
        <v>6949</v>
      </c>
    </row>
    <row r="80" spans="1:7" x14ac:dyDescent="0.25">
      <c r="A80" s="72" t="s">
        <v>66</v>
      </c>
      <c r="B80" s="69"/>
      <c r="C80" s="68">
        <v>45.9</v>
      </c>
      <c r="D80" s="68">
        <v>0</v>
      </c>
      <c r="E80" s="68">
        <v>6000</v>
      </c>
      <c r="F80" s="68">
        <v>6300</v>
      </c>
      <c r="G80" s="68">
        <v>6614</v>
      </c>
    </row>
    <row r="81" spans="1:7" s="83" customFormat="1" x14ac:dyDescent="0.25">
      <c r="A81" s="72" t="s">
        <v>78</v>
      </c>
      <c r="B81" s="73"/>
      <c r="C81" s="74">
        <v>261</v>
      </c>
      <c r="D81" s="74">
        <v>270</v>
      </c>
      <c r="E81" s="74">
        <v>300</v>
      </c>
      <c r="F81" s="74">
        <v>318</v>
      </c>
      <c r="G81" s="74">
        <v>335</v>
      </c>
    </row>
    <row r="82" spans="1:7" s="83" customFormat="1" x14ac:dyDescent="0.25">
      <c r="A82" s="66" t="s">
        <v>75</v>
      </c>
      <c r="B82" s="66"/>
      <c r="C82" s="67">
        <v>1500</v>
      </c>
      <c r="D82" s="67">
        <v>0</v>
      </c>
      <c r="E82" s="67">
        <v>5000</v>
      </c>
      <c r="F82" s="67">
        <v>5250</v>
      </c>
      <c r="G82" s="67">
        <v>5515</v>
      </c>
    </row>
    <row r="83" spans="1:7" s="83" customFormat="1" x14ac:dyDescent="0.25">
      <c r="A83" s="70" t="s">
        <v>65</v>
      </c>
      <c r="B83" s="69"/>
      <c r="C83" s="74">
        <v>1500</v>
      </c>
      <c r="D83" s="74">
        <v>0</v>
      </c>
      <c r="E83" s="74">
        <v>5000</v>
      </c>
      <c r="F83" s="74">
        <v>5250</v>
      </c>
      <c r="G83" s="74">
        <v>5515</v>
      </c>
    </row>
    <row r="84" spans="1:7" s="83" customFormat="1" x14ac:dyDescent="0.25">
      <c r="A84" s="72" t="s">
        <v>66</v>
      </c>
      <c r="B84" s="73"/>
      <c r="C84" s="74">
        <v>1500</v>
      </c>
      <c r="D84" s="74">
        <v>0</v>
      </c>
      <c r="E84" s="74">
        <v>5000</v>
      </c>
      <c r="F84" s="74">
        <v>5250</v>
      </c>
      <c r="G84" s="74">
        <v>5515</v>
      </c>
    </row>
    <row r="85" spans="1:7" s="83" customFormat="1" x14ac:dyDescent="0.25">
      <c r="A85" s="142" t="s">
        <v>133</v>
      </c>
      <c r="B85" s="143"/>
      <c r="C85" s="67">
        <v>0</v>
      </c>
      <c r="D85" s="67">
        <v>0</v>
      </c>
      <c r="E85" s="67">
        <v>0</v>
      </c>
      <c r="F85" s="67">
        <v>0</v>
      </c>
      <c r="G85" s="67">
        <v>0</v>
      </c>
    </row>
    <row r="86" spans="1:7" s="83" customFormat="1" x14ac:dyDescent="0.25">
      <c r="A86" s="70" t="s">
        <v>65</v>
      </c>
      <c r="B86" s="73"/>
      <c r="C86" s="74">
        <v>0</v>
      </c>
      <c r="D86" s="74">
        <v>0</v>
      </c>
      <c r="E86" s="74">
        <v>0</v>
      </c>
      <c r="F86" s="74">
        <v>0</v>
      </c>
      <c r="G86" s="74">
        <v>0</v>
      </c>
    </row>
    <row r="87" spans="1:7" s="83" customFormat="1" x14ac:dyDescent="0.25">
      <c r="A87" s="72" t="s">
        <v>66</v>
      </c>
      <c r="B87" s="73"/>
      <c r="C87" s="74">
        <v>0</v>
      </c>
      <c r="D87" s="74">
        <v>0</v>
      </c>
      <c r="E87" s="74">
        <v>0</v>
      </c>
      <c r="F87" s="74">
        <v>0</v>
      </c>
      <c r="G87" s="74">
        <v>0</v>
      </c>
    </row>
    <row r="88" spans="1:7" x14ac:dyDescent="0.25">
      <c r="A88" s="82" t="s">
        <v>120</v>
      </c>
      <c r="B88" s="80"/>
      <c r="C88" s="81">
        <v>6089.85</v>
      </c>
      <c r="D88" s="81">
        <v>6500</v>
      </c>
      <c r="E88" s="81">
        <v>10000</v>
      </c>
      <c r="F88" s="81">
        <v>10500</v>
      </c>
      <c r="G88" s="81">
        <v>11025</v>
      </c>
    </row>
    <row r="89" spans="1:7" x14ac:dyDescent="0.25">
      <c r="A89" s="66" t="s">
        <v>77</v>
      </c>
      <c r="B89" s="66"/>
      <c r="C89" s="67">
        <v>6089.85</v>
      </c>
      <c r="D89" s="67">
        <v>6500</v>
      </c>
      <c r="E89" s="67">
        <v>10000</v>
      </c>
      <c r="F89" s="67">
        <v>10500</v>
      </c>
      <c r="G89" s="67">
        <v>11025</v>
      </c>
    </row>
    <row r="90" spans="1:7" x14ac:dyDescent="0.25">
      <c r="A90" s="70" t="s">
        <v>65</v>
      </c>
      <c r="B90" s="69"/>
      <c r="C90" s="68">
        <v>5725.83</v>
      </c>
      <c r="D90" s="68">
        <v>5000</v>
      </c>
      <c r="E90" s="68">
        <v>9000</v>
      </c>
      <c r="F90" s="68">
        <v>9450</v>
      </c>
      <c r="G90" s="68">
        <v>9925</v>
      </c>
    </row>
    <row r="91" spans="1:7" x14ac:dyDescent="0.25">
      <c r="A91" s="74" t="s">
        <v>67</v>
      </c>
      <c r="B91" s="74"/>
      <c r="C91" s="139">
        <v>5725.83</v>
      </c>
      <c r="D91" s="74">
        <v>5000</v>
      </c>
      <c r="E91" s="74">
        <v>9000</v>
      </c>
      <c r="F91" s="74">
        <v>9450</v>
      </c>
      <c r="G91" s="74">
        <v>9925</v>
      </c>
    </row>
    <row r="92" spans="1:7" x14ac:dyDescent="0.25">
      <c r="A92" s="84" t="s">
        <v>72</v>
      </c>
      <c r="B92" s="68"/>
      <c r="C92" s="139">
        <v>364.02</v>
      </c>
      <c r="D92" s="84">
        <v>1500</v>
      </c>
      <c r="E92" s="84">
        <v>1000</v>
      </c>
      <c r="F92" s="84">
        <v>1050</v>
      </c>
      <c r="G92" s="84">
        <v>1100</v>
      </c>
    </row>
    <row r="93" spans="1:7" s="83" customFormat="1" x14ac:dyDescent="0.25">
      <c r="A93" s="74" t="s">
        <v>73</v>
      </c>
      <c r="B93" s="74"/>
      <c r="C93" s="74">
        <v>364.02</v>
      </c>
      <c r="D93" s="74">
        <v>1500</v>
      </c>
      <c r="E93" s="74">
        <v>1000</v>
      </c>
      <c r="F93" s="74">
        <v>1050</v>
      </c>
      <c r="G93" s="74">
        <v>1100</v>
      </c>
    </row>
    <row r="94" spans="1:7" x14ac:dyDescent="0.25">
      <c r="A94" s="82" t="s">
        <v>121</v>
      </c>
      <c r="B94" s="80"/>
      <c r="C94" s="81">
        <v>45613.7</v>
      </c>
      <c r="D94" s="81">
        <f>SUM(D95+D99)</f>
        <v>71456</v>
      </c>
      <c r="E94" s="81">
        <v>72320</v>
      </c>
      <c r="F94" s="81">
        <v>75936</v>
      </c>
      <c r="G94" s="81">
        <v>79733</v>
      </c>
    </row>
    <row r="95" spans="1:7" x14ac:dyDescent="0.25">
      <c r="A95" s="71" t="s">
        <v>68</v>
      </c>
      <c r="B95" s="66"/>
      <c r="C95" s="67">
        <v>5825.46</v>
      </c>
      <c r="D95" s="67">
        <v>10718</v>
      </c>
      <c r="E95" s="67">
        <v>11120</v>
      </c>
      <c r="F95" s="67">
        <v>11676</v>
      </c>
      <c r="G95" s="67">
        <v>12260</v>
      </c>
    </row>
    <row r="96" spans="1:7" x14ac:dyDescent="0.25">
      <c r="A96" s="70" t="s">
        <v>65</v>
      </c>
      <c r="B96" s="69"/>
      <c r="C96" s="68">
        <v>5825.46</v>
      </c>
      <c r="D96" s="68">
        <f>SUM(D97:D98)</f>
        <v>10718</v>
      </c>
      <c r="E96" s="68">
        <v>11120</v>
      </c>
      <c r="F96" s="68">
        <f t="shared" ref="F96" si="5">SUM(F97:F98)</f>
        <v>11676</v>
      </c>
      <c r="G96" s="68">
        <v>12260</v>
      </c>
    </row>
    <row r="97" spans="1:7" s="83" customFormat="1" x14ac:dyDescent="0.25">
      <c r="A97" s="74" t="s">
        <v>76</v>
      </c>
      <c r="B97" s="74"/>
      <c r="C97" s="74">
        <v>5600.63</v>
      </c>
      <c r="D97" s="74">
        <v>10006</v>
      </c>
      <c r="E97" s="74">
        <v>10845</v>
      </c>
      <c r="F97" s="74">
        <v>11386</v>
      </c>
      <c r="G97" s="74">
        <v>11965</v>
      </c>
    </row>
    <row r="98" spans="1:7" s="83" customFormat="1" x14ac:dyDescent="0.25">
      <c r="A98" s="72" t="s">
        <v>66</v>
      </c>
      <c r="B98" s="73"/>
      <c r="C98" s="74">
        <v>224.83</v>
      </c>
      <c r="D98" s="74">
        <v>712</v>
      </c>
      <c r="E98" s="74">
        <v>275</v>
      </c>
      <c r="F98" s="74">
        <v>290</v>
      </c>
      <c r="G98" s="74">
        <v>295</v>
      </c>
    </row>
    <row r="99" spans="1:7" x14ac:dyDescent="0.25">
      <c r="A99" s="66" t="s">
        <v>79</v>
      </c>
      <c r="B99" s="66"/>
      <c r="C99" s="67">
        <v>39788.239999999998</v>
      </c>
      <c r="D99" s="67">
        <f>SUM(D100)</f>
        <v>60738</v>
      </c>
      <c r="E99" s="67">
        <v>61200</v>
      </c>
      <c r="F99" s="67">
        <v>64260</v>
      </c>
      <c r="G99" s="67">
        <v>67473</v>
      </c>
    </row>
    <row r="100" spans="1:7" x14ac:dyDescent="0.25">
      <c r="A100" s="70" t="s">
        <v>65</v>
      </c>
      <c r="B100" s="69"/>
      <c r="C100" s="68">
        <v>39788.239999999998</v>
      </c>
      <c r="D100" s="68">
        <f>SUM(D101:D102)</f>
        <v>60738</v>
      </c>
      <c r="E100" s="68">
        <v>61200</v>
      </c>
      <c r="F100" s="68">
        <v>64260</v>
      </c>
      <c r="G100" s="68">
        <f>SUM(G101:G102)</f>
        <v>58218</v>
      </c>
    </row>
    <row r="101" spans="1:7" s="83" customFormat="1" x14ac:dyDescent="0.25">
      <c r="A101" s="74" t="s">
        <v>76</v>
      </c>
      <c r="B101" s="74"/>
      <c r="C101" s="74">
        <v>38274.04</v>
      </c>
      <c r="D101" s="74">
        <v>56698</v>
      </c>
      <c r="E101" s="74">
        <v>59825</v>
      </c>
      <c r="F101" s="74">
        <v>62815</v>
      </c>
      <c r="G101" s="74">
        <v>56698</v>
      </c>
    </row>
    <row r="102" spans="1:7" s="83" customFormat="1" x14ac:dyDescent="0.25">
      <c r="A102" s="72" t="s">
        <v>66</v>
      </c>
      <c r="B102" s="73"/>
      <c r="C102" s="74">
        <v>1514.2</v>
      </c>
      <c r="D102" s="74">
        <v>4040</v>
      </c>
      <c r="E102" s="74">
        <v>1375</v>
      </c>
      <c r="F102" s="74">
        <v>1445</v>
      </c>
      <c r="G102" s="74">
        <v>1520</v>
      </c>
    </row>
    <row r="104" spans="1:7" ht="13.5" customHeight="1" x14ac:dyDescent="0.25">
      <c r="A104" s="180" t="s">
        <v>143</v>
      </c>
      <c r="B104" s="175"/>
      <c r="C104" s="175"/>
      <c r="D104" s="177"/>
      <c r="E104" s="177"/>
      <c r="F104" s="177"/>
      <c r="G104" s="177"/>
    </row>
    <row r="105" spans="1:7" x14ac:dyDescent="0.25">
      <c r="A105" s="175" t="s">
        <v>144</v>
      </c>
      <c r="B105" s="175"/>
      <c r="C105" s="175"/>
      <c r="D105" s="176"/>
      <c r="E105" s="176"/>
      <c r="F105" s="176"/>
      <c r="G105" s="176"/>
    </row>
    <row r="106" spans="1:7" x14ac:dyDescent="0.25">
      <c r="A106" s="175" t="s">
        <v>145</v>
      </c>
      <c r="B106" s="175"/>
      <c r="C106" s="140"/>
      <c r="D106" s="177"/>
      <c r="E106" s="177"/>
      <c r="F106" s="177"/>
      <c r="G106" s="177"/>
    </row>
    <row r="108" spans="1:7" x14ac:dyDescent="0.25">
      <c r="B108" t="s">
        <v>122</v>
      </c>
      <c r="F108" t="s">
        <v>124</v>
      </c>
    </row>
    <row r="109" spans="1:7" x14ac:dyDescent="0.25">
      <c r="B109" t="s">
        <v>123</v>
      </c>
      <c r="F109" t="s">
        <v>125</v>
      </c>
    </row>
    <row r="111" spans="1:7" x14ac:dyDescent="0.25">
      <c r="B111" t="s">
        <v>126</v>
      </c>
      <c r="F111" t="s">
        <v>127</v>
      </c>
    </row>
  </sheetData>
  <mergeCells count="10">
    <mergeCell ref="A1:J1"/>
    <mergeCell ref="A105:C105"/>
    <mergeCell ref="D105:G105"/>
    <mergeCell ref="A106:B106"/>
    <mergeCell ref="D106:G106"/>
    <mergeCell ref="A3:G3"/>
    <mergeCell ref="A104:C104"/>
    <mergeCell ref="D104:G10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Marijana</cp:lastModifiedBy>
  <cp:lastPrinted>2025-11-13T08:28:55Z</cp:lastPrinted>
  <dcterms:created xsi:type="dcterms:W3CDTF">2022-08-12T12:51:27Z</dcterms:created>
  <dcterms:modified xsi:type="dcterms:W3CDTF">2025-11-20T07:43:30Z</dcterms:modified>
</cp:coreProperties>
</file>